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10260" activeTab="0"/>
  </bookViews>
  <sheets>
    <sheet name="Ergebnis" sheetId="1" r:id="rId1"/>
    <sheet name="Formeln" sheetId="2" r:id="rId2"/>
    <sheet name="Tabelle3" sheetId="3" r:id="rId3"/>
  </sheets>
  <definedNames>
    <definedName name="_xlnm._FilterDatabase" localSheetId="0" hidden="1">'Ergebnis'!$A$6:$AB$187</definedName>
    <definedName name="_xlnm.Print_Area" localSheetId="0">'Ergebnis'!$A$1:$R$137</definedName>
    <definedName name="_xlnm.Print_Titles" localSheetId="0">'Ergebnis'!$4:$6</definedName>
    <definedName name="Faktor">'Ergebnis'!$B$2</definedName>
    <definedName name="Wettfahrt">'Ergebnis'!$C$2</definedName>
  </definedNames>
  <calcPr fullCalcOnLoad="1"/>
</workbook>
</file>

<file path=xl/sharedStrings.xml><?xml version="1.0" encoding="utf-8"?>
<sst xmlns="http://schemas.openxmlformats.org/spreadsheetml/2006/main" count="451" uniqueCount="280">
  <si>
    <t>Segler</t>
  </si>
  <si>
    <t>Ergebnisse</t>
  </si>
  <si>
    <t>Donahl</t>
  </si>
  <si>
    <t>Stark</t>
  </si>
  <si>
    <t>Bousek</t>
  </si>
  <si>
    <t>Czerny</t>
  </si>
  <si>
    <t>WF 1</t>
  </si>
  <si>
    <t>WF 2</t>
  </si>
  <si>
    <t>WF 3</t>
  </si>
  <si>
    <t>WF 4</t>
  </si>
  <si>
    <t>WF 5</t>
  </si>
  <si>
    <t>WF 6</t>
  </si>
  <si>
    <t>WF 7</t>
  </si>
  <si>
    <t>gesamt</t>
  </si>
  <si>
    <t>höchst</t>
  </si>
  <si>
    <t>zweithöchst</t>
  </si>
  <si>
    <t>absolviert</t>
  </si>
  <si>
    <t>4. CR Georg Auer</t>
  </si>
  <si>
    <t>5. CR</t>
  </si>
  <si>
    <t>Punkte</t>
  </si>
  <si>
    <t>Platz</t>
  </si>
  <si>
    <t>Name</t>
  </si>
  <si>
    <t>Vorname</t>
  </si>
  <si>
    <t>Kanitsar</t>
  </si>
  <si>
    <t>Elisabeth</t>
  </si>
  <si>
    <t>Johannes</t>
  </si>
  <si>
    <t>Dohnal</t>
  </si>
  <si>
    <t>Thomas</t>
  </si>
  <si>
    <t>Dominic</t>
  </si>
  <si>
    <t>Lachsteiner</t>
  </si>
  <si>
    <t>Michael</t>
  </si>
  <si>
    <t>Heider</t>
  </si>
  <si>
    <t>Wolfgang</t>
  </si>
  <si>
    <t>Rittsteuer</t>
  </si>
  <si>
    <t>Heinrich</t>
  </si>
  <si>
    <t>Hess</t>
  </si>
  <si>
    <t>Lena</t>
  </si>
  <si>
    <t>Hiess</t>
  </si>
  <si>
    <t>Handl</t>
  </si>
  <si>
    <t>Andreas</t>
  </si>
  <si>
    <t>Kattinger</t>
  </si>
  <si>
    <t>Laffont</t>
  </si>
  <si>
    <t>Kevin</t>
  </si>
  <si>
    <t>Zeissel</t>
  </si>
  <si>
    <t>Manfred</t>
  </si>
  <si>
    <t>Mautner Markhof</t>
  </si>
  <si>
    <t>Franz Josef</t>
  </si>
  <si>
    <t>Sieber</t>
  </si>
  <si>
    <t>Johanna</t>
  </si>
  <si>
    <t>Petz</t>
  </si>
  <si>
    <t>Silvia</t>
  </si>
  <si>
    <t>Horvath</t>
  </si>
  <si>
    <t>Irene</t>
  </si>
  <si>
    <t>Anton</t>
  </si>
  <si>
    <t>Marsano</t>
  </si>
  <si>
    <t>Constantin</t>
  </si>
  <si>
    <t>Jäger</t>
  </si>
  <si>
    <t>Christof</t>
  </si>
  <si>
    <t>Sebastian</t>
  </si>
  <si>
    <t>Kritsch</t>
  </si>
  <si>
    <t>Karl</t>
  </si>
  <si>
    <t>Andrea</t>
  </si>
  <si>
    <t>Maximilian</t>
  </si>
  <si>
    <t>Angelika</t>
  </si>
  <si>
    <t>Jakel</t>
  </si>
  <si>
    <t>Fenzl</t>
  </si>
  <si>
    <t>Alexander</t>
  </si>
  <si>
    <t>Morawec</t>
  </si>
  <si>
    <t>Robert</t>
  </si>
  <si>
    <t>Lukas</t>
  </si>
  <si>
    <t>Barbara</t>
  </si>
  <si>
    <t>Lehner</t>
  </si>
  <si>
    <t>Losmann</t>
  </si>
  <si>
    <t>Claudia</t>
  </si>
  <si>
    <t>Hobiger</t>
  </si>
  <si>
    <t>Valentina</t>
  </si>
  <si>
    <t>Krünes</t>
  </si>
  <si>
    <t>Harald</t>
  </si>
  <si>
    <t>Wiala</t>
  </si>
  <si>
    <t>Theodor</t>
  </si>
  <si>
    <t>Demeter</t>
  </si>
  <si>
    <t>Paul Georg</t>
  </si>
  <si>
    <t>Jauernig</t>
  </si>
  <si>
    <t>Fritz</t>
  </si>
  <si>
    <t>Pokorny</t>
  </si>
  <si>
    <t>Dietmar</t>
  </si>
  <si>
    <t>Hausner</t>
  </si>
  <si>
    <t>Raimund</t>
  </si>
  <si>
    <t>Böhm</t>
  </si>
  <si>
    <t>Helmut</t>
  </si>
  <si>
    <t>Adolf</t>
  </si>
  <si>
    <t>Karger</t>
  </si>
  <si>
    <t>Herbert</t>
  </si>
  <si>
    <t>Birgit</t>
  </si>
  <si>
    <t>Leonhart</t>
  </si>
  <si>
    <t>Kornfeld</t>
  </si>
  <si>
    <t>Rainer</t>
  </si>
  <si>
    <t>Schneeweiss</t>
  </si>
  <si>
    <t>Gabriela</t>
  </si>
  <si>
    <t>Claus</t>
  </si>
  <si>
    <t>Christian</t>
  </si>
  <si>
    <t>Peter</t>
  </si>
  <si>
    <t>Christoph</t>
  </si>
  <si>
    <t>Stephanie</t>
  </si>
  <si>
    <t>Nouza</t>
  </si>
  <si>
    <t>Reimar</t>
  </si>
  <si>
    <t>Georg</t>
  </si>
  <si>
    <t>Frank</t>
  </si>
  <si>
    <t>Philipp</t>
  </si>
  <si>
    <t>Zelinka</t>
  </si>
  <si>
    <t>Sonja</t>
  </si>
  <si>
    <t>Schiller</t>
  </si>
  <si>
    <t>Julia</t>
  </si>
  <si>
    <t>Winter</t>
  </si>
  <si>
    <t>Walter</t>
  </si>
  <si>
    <t>Jirasko</t>
  </si>
  <si>
    <t>Hannes</t>
  </si>
  <si>
    <t>Auer</t>
  </si>
  <si>
    <t>Stoits-Gierlinger</t>
  </si>
  <si>
    <t>Cornelia</t>
  </si>
  <si>
    <t>Gabriel</t>
  </si>
  <si>
    <t>Krainz</t>
  </si>
  <si>
    <t>Herzog</t>
  </si>
  <si>
    <t>Indra</t>
  </si>
  <si>
    <t>Schober</t>
  </si>
  <si>
    <t>Heinz</t>
  </si>
  <si>
    <t>Duller</t>
  </si>
  <si>
    <t>Tinghofer-Nouza</t>
  </si>
  <si>
    <t>Brigitte</t>
  </si>
  <si>
    <t>Neuhaus</t>
  </si>
  <si>
    <t>Helfried</t>
  </si>
  <si>
    <t>Ulrike</t>
  </si>
  <si>
    <t>Pflamitzer-Krainz</t>
  </si>
  <si>
    <t>Sibylle</t>
  </si>
  <si>
    <t>Cesky</t>
  </si>
  <si>
    <t>Norbert</t>
  </si>
  <si>
    <t>Tiringer</t>
  </si>
  <si>
    <t>Hans</t>
  </si>
  <si>
    <t>Müller-Hofbauer</t>
  </si>
  <si>
    <t>Dieter</t>
  </si>
  <si>
    <t>Petschel</t>
  </si>
  <si>
    <t>Clara</t>
  </si>
  <si>
    <t>Hawel</t>
  </si>
  <si>
    <t>Robi</t>
  </si>
  <si>
    <t>Rudolf</t>
  </si>
  <si>
    <t>Florian</t>
  </si>
  <si>
    <t>Stefan</t>
  </si>
  <si>
    <t>Unger</t>
  </si>
  <si>
    <t>Roland</t>
  </si>
  <si>
    <t>3. CR</t>
  </si>
  <si>
    <t>2. CR</t>
  </si>
  <si>
    <t>6. CR</t>
  </si>
  <si>
    <t>kleinste</t>
  </si>
  <si>
    <t>zweitkleinste</t>
  </si>
  <si>
    <t>Str 1</t>
  </si>
  <si>
    <t>Str 2</t>
  </si>
  <si>
    <t>Streicher</t>
  </si>
  <si>
    <t>Punkte gesamt</t>
  </si>
  <si>
    <t>Platz gesamt</t>
  </si>
  <si>
    <t>WF gefahren</t>
  </si>
  <si>
    <t>Katharina</t>
  </si>
  <si>
    <t>Daniel</t>
  </si>
  <si>
    <t>Köhler</t>
  </si>
  <si>
    <t>Roman</t>
  </si>
  <si>
    <t>Punkte Ges. mit Streicher</t>
  </si>
  <si>
    <t>7. CR Absegeln</t>
  </si>
  <si>
    <t xml:space="preserve">1. CR Ansegeln </t>
  </si>
  <si>
    <t>Claudio</t>
  </si>
  <si>
    <t>Zwerina</t>
  </si>
  <si>
    <t>Judith</t>
  </si>
  <si>
    <t>Rakuschan</t>
  </si>
  <si>
    <t>Spitzauer</t>
  </si>
  <si>
    <t>Anna-Maria</t>
  </si>
  <si>
    <t>Amanda</t>
  </si>
  <si>
    <t>Bernadette</t>
  </si>
  <si>
    <t>Kalina</t>
  </si>
  <si>
    <t>Alessandro</t>
  </si>
  <si>
    <t>Anouk</t>
  </si>
  <si>
    <t>Nadja</t>
  </si>
  <si>
    <t>Teilnehmer</t>
  </si>
  <si>
    <t>Teiln.ges.</t>
  </si>
  <si>
    <t>Wesendorfer</t>
  </si>
  <si>
    <t>Wilhelm</t>
  </si>
  <si>
    <t xml:space="preserve">Blecha </t>
  </si>
  <si>
    <t>Susi</t>
  </si>
  <si>
    <t>Fanny</t>
  </si>
  <si>
    <t>Paul</t>
  </si>
  <si>
    <t>Vera</t>
  </si>
  <si>
    <t>Mädel</t>
  </si>
  <si>
    <t xml:space="preserve">Maria </t>
  </si>
  <si>
    <t>Kellner</t>
  </si>
  <si>
    <t>Clemens</t>
  </si>
  <si>
    <t>Theresa</t>
  </si>
  <si>
    <t>Gerda</t>
  </si>
  <si>
    <t>Martin</t>
  </si>
  <si>
    <t>Wiala-Haim</t>
  </si>
  <si>
    <t>Mayrhofer</t>
  </si>
  <si>
    <t xml:space="preserve">Mayer  </t>
  </si>
  <si>
    <t>Ralph</t>
  </si>
  <si>
    <t>Matthias</t>
  </si>
  <si>
    <t>Ciboch</t>
  </si>
  <si>
    <t>Gerald</t>
  </si>
  <si>
    <t>Finn</t>
  </si>
  <si>
    <t>Hazivar</t>
  </si>
  <si>
    <t>Sandra</t>
  </si>
  <si>
    <t>Martina</t>
  </si>
  <si>
    <t>Pia-Marie</t>
  </si>
  <si>
    <t>Buketits</t>
  </si>
  <si>
    <t>David</t>
  </si>
  <si>
    <t>Bauer</t>
  </si>
  <si>
    <t>Carl</t>
  </si>
  <si>
    <t>Zöchling</t>
  </si>
  <si>
    <t>Laurenz</t>
  </si>
  <si>
    <t>Fölss</t>
  </si>
  <si>
    <t>Rumpf</t>
  </si>
  <si>
    <t>Erwin</t>
  </si>
  <si>
    <t>Franziska</t>
  </si>
  <si>
    <t>Carlotta</t>
  </si>
  <si>
    <t>Ingrid</t>
  </si>
  <si>
    <t>Duller-Mayrhofer</t>
  </si>
  <si>
    <t>Yannic</t>
  </si>
  <si>
    <t>Fössl</t>
  </si>
  <si>
    <t>Hofbauer</t>
  </si>
  <si>
    <t>Nendwich</t>
  </si>
  <si>
    <t xml:space="preserve">Diller </t>
  </si>
  <si>
    <t>Uwe</t>
  </si>
  <si>
    <t>Stepan</t>
  </si>
  <si>
    <t>Heidi</t>
  </si>
  <si>
    <t>Kaplan</t>
  </si>
  <si>
    <t>Attila</t>
  </si>
  <si>
    <t>Matthäus</t>
  </si>
  <si>
    <t>Moritz</t>
  </si>
  <si>
    <t>Pawelka</t>
  </si>
  <si>
    <t>Krusche-Mandl</t>
  </si>
  <si>
    <t>Irina</t>
  </si>
  <si>
    <t>Sylvia</t>
  </si>
  <si>
    <t>Geritzer</t>
  </si>
  <si>
    <t>Eduard</t>
  </si>
  <si>
    <t xml:space="preserve">Petz </t>
  </si>
  <si>
    <t>Liese</t>
  </si>
  <si>
    <t>Clubmeisterschaft 2013</t>
  </si>
  <si>
    <t>DNS</t>
  </si>
  <si>
    <t>Gumatz</t>
  </si>
  <si>
    <t>Tonisch</t>
  </si>
  <si>
    <t>ocs</t>
  </si>
  <si>
    <t>Fabian</t>
  </si>
  <si>
    <t>Leihs</t>
  </si>
  <si>
    <t>Dietrich</t>
  </si>
  <si>
    <t>Stoits</t>
  </si>
  <si>
    <t>Erik</t>
  </si>
  <si>
    <t>dns</t>
  </si>
  <si>
    <t>DNF</t>
  </si>
  <si>
    <t>Michaela</t>
  </si>
  <si>
    <t>Raphaela</t>
  </si>
  <si>
    <t>Brantner</t>
  </si>
  <si>
    <t>Anna</t>
  </si>
  <si>
    <t>Hofstädter</t>
  </si>
  <si>
    <t>Sabine</t>
  </si>
  <si>
    <t>Benedikt</t>
  </si>
  <si>
    <t>Kerstin</t>
  </si>
  <si>
    <t>Gabriele</t>
  </si>
  <si>
    <t>dnf</t>
  </si>
  <si>
    <t>Martens-Wiala</t>
  </si>
  <si>
    <t>Helmfried</t>
  </si>
  <si>
    <t>Massiczek</t>
  </si>
  <si>
    <t>Rosinak</t>
  </si>
  <si>
    <t>Werner</t>
  </si>
  <si>
    <t>Ehmayer</t>
  </si>
  <si>
    <t>Mann</t>
  </si>
  <si>
    <t>Bernhard</t>
  </si>
  <si>
    <t>Angela</t>
  </si>
  <si>
    <t>Ben</t>
  </si>
  <si>
    <t>Chiara</t>
  </si>
  <si>
    <t>Meiringer</t>
  </si>
  <si>
    <t>Julius</t>
  </si>
  <si>
    <t>Magdalena</t>
  </si>
  <si>
    <t>Gerhard</t>
  </si>
  <si>
    <t>Reich-Rohrwig</t>
  </si>
  <si>
    <t>Hubert</t>
  </si>
  <si>
    <t>Sophie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</si>
</sst>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/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thick">
        <color indexed="8"/>
      </top>
      <bottom style="thick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medium">
        <color indexed="8"/>
      </bottom>
    </border>
    <border>
      <left/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/>
      <right style="thick">
        <color indexed="8"/>
      </right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center" vertical="top"/>
    </xf>
    <xf numFmtId="4" fontId="0" fillId="0" borderId="0" xfId="0" applyNumberFormat="1" applyFont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3" xfId="0" applyFont="1" applyBorder="1" applyAlignment="1" quotePrefix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" fontId="0" fillId="0" borderId="21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3" fontId="3" fillId="0" borderId="12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right" vertical="top" wrapText="1"/>
    </xf>
    <xf numFmtId="0" fontId="7" fillId="21" borderId="22" xfId="0" applyFont="1" applyFill="1" applyBorder="1" applyAlignment="1">
      <alignment horizontal="center" vertical="top" wrapText="1"/>
    </xf>
    <xf numFmtId="0" fontId="7" fillId="21" borderId="23" xfId="0" applyFont="1" applyFill="1" applyBorder="1" applyAlignment="1">
      <alignment horizontal="center" vertical="top" wrapText="1"/>
    </xf>
    <xf numFmtId="0" fontId="7" fillId="21" borderId="24" xfId="0" applyFont="1" applyFill="1" applyBorder="1" applyAlignment="1">
      <alignment horizontal="center" vertical="top" wrapText="1"/>
    </xf>
    <xf numFmtId="0" fontId="7" fillId="21" borderId="25" xfId="0" applyFont="1" applyFill="1" applyBorder="1" applyAlignment="1">
      <alignment horizontal="center" vertical="top" wrapText="1"/>
    </xf>
    <xf numFmtId="0" fontId="7" fillId="21" borderId="26" xfId="0" applyFont="1" applyFill="1" applyBorder="1" applyAlignment="1">
      <alignment horizontal="center" vertical="top" wrapText="1"/>
    </xf>
    <xf numFmtId="0" fontId="7" fillId="21" borderId="27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3" fillId="24" borderId="35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7"/>
  <sheetViews>
    <sheetView tabSelected="1" zoomScalePageLayoutView="0" workbookViewId="0" topLeftCell="A1">
      <pane xSplit="3" ySplit="6" topLeftCell="D7" activePane="bottomRight" state="split"/>
      <selection pane="topLeft" activeCell="A1" sqref="A1"/>
      <selection pane="topRight" activeCell="C1" sqref="C1"/>
      <selection pane="bottomLeft" activeCell="A7" sqref="A7"/>
      <selection pane="bottomRight" activeCell="A7" sqref="A7:IV7"/>
      <selection pane="topLeft" activeCell="A1" sqref="A1"/>
    </sheetView>
  </sheetViews>
  <sheetFormatPr defaultColWidth="11.421875" defaultRowHeight="12.75"/>
  <cols>
    <col min="1" max="1" width="7.421875" style="0" customWidth="1"/>
    <col min="2" max="2" width="15.7109375" style="0" customWidth="1"/>
    <col min="3" max="3" width="12.7109375" style="0" customWidth="1"/>
    <col min="4" max="4" width="5.28125" style="0" customWidth="1"/>
    <col min="5" max="5" width="7.00390625" style="0" customWidth="1"/>
    <col min="6" max="6" width="5.28125" style="0" customWidth="1"/>
    <col min="7" max="7" width="7.00390625" style="0" customWidth="1"/>
    <col min="8" max="8" width="5.28125" style="0" customWidth="1"/>
    <col min="9" max="9" width="7.00390625" style="0" customWidth="1"/>
    <col min="10" max="10" width="5.28125" style="0" customWidth="1"/>
    <col min="11" max="11" width="7.00390625" style="0" customWidth="1"/>
    <col min="12" max="12" width="5.28125" style="0" customWidth="1"/>
    <col min="13" max="13" width="7.00390625" style="0" customWidth="1"/>
    <col min="14" max="14" width="5.28125" style="23" customWidth="1"/>
    <col min="15" max="15" width="7.00390625" style="0" customWidth="1"/>
    <col min="16" max="16" width="5.28125" style="23" customWidth="1"/>
    <col min="17" max="17" width="7.00390625" style="0" customWidth="1"/>
    <col min="18" max="18" width="11.421875" style="9" customWidth="1"/>
    <col min="19" max="19" width="15.28125" style="0" customWidth="1"/>
    <col min="20" max="20" width="7.57421875" style="0" customWidth="1"/>
    <col min="21" max="21" width="7.140625" style="0" customWidth="1"/>
    <col min="22" max="22" width="12.00390625" style="0" customWidth="1"/>
    <col min="23" max="23" width="7.8515625" style="0" customWidth="1"/>
    <col min="24" max="24" width="7.140625" style="0" customWidth="1"/>
    <col min="25" max="25" width="9.7109375" style="0" customWidth="1"/>
    <col min="26" max="26" width="9.00390625" style="0" customWidth="1"/>
    <col min="27" max="27" width="11.28125" style="0" customWidth="1"/>
    <col min="28" max="28" width="6.8515625" style="0" customWidth="1"/>
  </cols>
  <sheetData>
    <row r="1" ht="23.25">
      <c r="B1" s="2" t="str">
        <f>"Endstand Clubmeisterschaft nach "&amp;IF(SUM(P7:P180)&gt;0,7,IF(SUM(N7:N180)&gt;0,6,IF(SUM(L7:L180)&gt;0,5,IF(SUM(J7:J180)&gt;0,4,IF(SUM(H7:H180)&gt;0,3,IF(SUM(F7:F180)&gt;0,2,1))))))&amp;" WF"</f>
        <v>Endstand Clubmeisterschaft nach 7 WF</v>
      </c>
    </row>
    <row r="2" spans="2:18" ht="12.75">
      <c r="B2" s="12">
        <v>1</v>
      </c>
      <c r="C2" s="3">
        <v>1</v>
      </c>
      <c r="D2" s="34">
        <f>COUNTIF(D7:D186,"dnf")</f>
        <v>0</v>
      </c>
      <c r="E2" s="34"/>
      <c r="F2" s="34">
        <f>COUNTIF(F7:F186,"dnf")</f>
        <v>0</v>
      </c>
      <c r="G2" s="34"/>
      <c r="H2" s="34">
        <f>COUNTIF(H7:H186,"dnf")</f>
        <v>0</v>
      </c>
      <c r="I2" s="34"/>
      <c r="J2" s="34">
        <f>COUNTIF(J7:J186,"dnf")</f>
        <v>3</v>
      </c>
      <c r="K2" s="34"/>
      <c r="L2" s="34">
        <f>COUNTIF(L7:L186,"dnf")</f>
        <v>0</v>
      </c>
      <c r="M2" s="34"/>
      <c r="N2" s="34">
        <f>COUNTIF(N7:N186,"dnf")</f>
        <v>4</v>
      </c>
      <c r="O2" s="34"/>
      <c r="P2" s="34">
        <f>COUNTIF(P7:P186,"dnf")</f>
        <v>3</v>
      </c>
      <c r="R2" s="56"/>
    </row>
    <row r="3" spans="2:16" ht="13.5" thickBot="1">
      <c r="B3" s="25" t="s">
        <v>164</v>
      </c>
      <c r="D3" s="3">
        <f>SUBTOTAL(3,D7:D187)</f>
        <v>49</v>
      </c>
      <c r="E3" s="34"/>
      <c r="F3" s="3">
        <f>SUBTOTAL(3,F7:F187)</f>
        <v>32</v>
      </c>
      <c r="G3" s="34"/>
      <c r="H3" s="3">
        <f>SUBTOTAL(3,H7:H187)</f>
        <v>36</v>
      </c>
      <c r="I3" s="34"/>
      <c r="J3" s="3">
        <f>SUBTOTAL(3,J7:J187)</f>
        <v>54</v>
      </c>
      <c r="K3" s="34"/>
      <c r="L3" s="3">
        <f>SUBTOTAL(3,L7:L187)</f>
        <v>57</v>
      </c>
      <c r="M3" s="34"/>
      <c r="N3" s="3">
        <f>SUBTOTAL(3,N7:N187)</f>
        <v>37</v>
      </c>
      <c r="O3" s="34"/>
      <c r="P3" s="3">
        <f>SUBTOTAL(3,P7:P187)</f>
        <v>74</v>
      </c>
    </row>
    <row r="4" spans="1:25" ht="14.25" thickBot="1" thickTop="1">
      <c r="A4" s="39" t="s">
        <v>240</v>
      </c>
      <c r="B4" s="40"/>
      <c r="C4" s="41"/>
      <c r="D4" s="51" t="s">
        <v>166</v>
      </c>
      <c r="E4" s="52"/>
      <c r="F4" s="51" t="s">
        <v>150</v>
      </c>
      <c r="G4" s="52"/>
      <c r="H4" s="51" t="s">
        <v>149</v>
      </c>
      <c r="I4" s="46"/>
      <c r="J4" s="45" t="s">
        <v>17</v>
      </c>
      <c r="K4" s="46"/>
      <c r="L4" s="45" t="s">
        <v>18</v>
      </c>
      <c r="M4" s="46"/>
      <c r="N4" s="45" t="s">
        <v>151</v>
      </c>
      <c r="O4" s="46"/>
      <c r="P4" s="45" t="s">
        <v>165</v>
      </c>
      <c r="Q4" s="46"/>
      <c r="R4" s="26" t="s">
        <v>180</v>
      </c>
      <c r="S4" s="53" t="s">
        <v>179</v>
      </c>
      <c r="T4" s="54"/>
      <c r="U4" s="54"/>
      <c r="V4" s="54"/>
      <c r="W4" s="54"/>
      <c r="X4" s="54"/>
      <c r="Y4" s="54"/>
    </row>
    <row r="5" spans="1:28" ht="13.5" customHeight="1" thickBot="1">
      <c r="A5" s="42"/>
      <c r="B5" s="43"/>
      <c r="C5" s="44"/>
      <c r="D5" s="47" t="str">
        <f>S5&amp;" Teilnehmer"</f>
        <v>26 Teilnehmer</v>
      </c>
      <c r="E5" s="49"/>
      <c r="F5" s="47" t="str">
        <f>T5&amp;" Teilnehmer"</f>
        <v>17 Teilnehmer</v>
      </c>
      <c r="G5" s="49"/>
      <c r="H5" s="47" t="str">
        <f>U5&amp;" Teilnehmer"</f>
        <v>19 Teilnehmer</v>
      </c>
      <c r="I5" s="49"/>
      <c r="J5" s="47" t="str">
        <f>V5&amp;" Teilnehmer"</f>
        <v>27 Teilnehmer</v>
      </c>
      <c r="K5" s="49"/>
      <c r="L5" s="47" t="str">
        <f>W5&amp;" Teilnehmer"</f>
        <v>27 Teilnehmer</v>
      </c>
      <c r="M5" s="49"/>
      <c r="N5" s="47" t="str">
        <f>X5&amp;" Teilnehmer"</f>
        <v>15 Teilnehmer</v>
      </c>
      <c r="O5" s="49"/>
      <c r="P5" s="47" t="str">
        <f>Y5&amp;" Teilnehmer"</f>
        <v>31 Teilnehmer</v>
      </c>
      <c r="Q5" s="48"/>
      <c r="R5" s="35">
        <f>SUM(S5:Y5)</f>
        <v>162</v>
      </c>
      <c r="S5" s="21">
        <v>26</v>
      </c>
      <c r="T5" s="21">
        <v>17</v>
      </c>
      <c r="U5" s="22">
        <v>19</v>
      </c>
      <c r="V5" s="22">
        <v>27</v>
      </c>
      <c r="W5" s="22">
        <v>27</v>
      </c>
      <c r="X5" s="22">
        <v>15</v>
      </c>
      <c r="Y5" s="22">
        <v>31</v>
      </c>
      <c r="Z5" s="9"/>
      <c r="AA5" s="50" t="s">
        <v>156</v>
      </c>
      <c r="AB5" s="50"/>
    </row>
    <row r="6" spans="1:28" ht="39.75" thickBot="1" thickTop="1">
      <c r="A6" s="19" t="s">
        <v>158</v>
      </c>
      <c r="B6" s="15" t="s">
        <v>21</v>
      </c>
      <c r="C6" s="4" t="s">
        <v>22</v>
      </c>
      <c r="D6" s="4" t="s">
        <v>20</v>
      </c>
      <c r="E6" s="4" t="s">
        <v>19</v>
      </c>
      <c r="F6" s="4" t="s">
        <v>20</v>
      </c>
      <c r="G6" s="4" t="s">
        <v>19</v>
      </c>
      <c r="H6" s="4" t="s">
        <v>20</v>
      </c>
      <c r="I6" s="5" t="s">
        <v>19</v>
      </c>
      <c r="J6" s="4" t="s">
        <v>20</v>
      </c>
      <c r="K6" s="5" t="s">
        <v>19</v>
      </c>
      <c r="L6" s="4" t="s">
        <v>20</v>
      </c>
      <c r="M6" s="5" t="s">
        <v>19</v>
      </c>
      <c r="N6" s="24" t="s">
        <v>20</v>
      </c>
      <c r="O6" s="5" t="s">
        <v>19</v>
      </c>
      <c r="P6" s="28" t="s">
        <v>20</v>
      </c>
      <c r="Q6" s="28" t="s">
        <v>19</v>
      </c>
      <c r="R6" s="27" t="s">
        <v>157</v>
      </c>
      <c r="S6" s="10" t="str">
        <f>E6&amp;" "&amp;D4</f>
        <v>Punkte 1. CR Ansegeln </v>
      </c>
      <c r="T6" s="10" t="str">
        <f>G6&amp;" "&amp;F4</f>
        <v>Punkte 2. CR</v>
      </c>
      <c r="U6" s="10" t="str">
        <f>I6&amp;" "&amp;H4</f>
        <v>Punkte 3. CR</v>
      </c>
      <c r="V6" s="10" t="str">
        <f>K6&amp;" "&amp;J4</f>
        <v>Punkte 4. CR Georg Auer</v>
      </c>
      <c r="W6" s="10" t="str">
        <f>M6&amp;" "&amp;L4</f>
        <v>Punkte 5. CR</v>
      </c>
      <c r="X6" s="10" t="str">
        <f>O6&amp;" "&amp;N4</f>
        <v>Punkte 6. CR</v>
      </c>
      <c r="Y6" s="10" t="str">
        <f>Q6&amp;" "&amp;P4</f>
        <v>Punkte 7. CR Absegeln</v>
      </c>
      <c r="Z6" s="10" t="s">
        <v>159</v>
      </c>
      <c r="AA6" s="10" t="s">
        <v>154</v>
      </c>
      <c r="AB6" s="10" t="s">
        <v>155</v>
      </c>
    </row>
    <row r="7" spans="1:28" ht="13.5" thickBot="1">
      <c r="A7" s="20">
        <f>RANK(R7,$R$7:$R$185)</f>
        <v>1</v>
      </c>
      <c r="B7" s="16" t="s">
        <v>45</v>
      </c>
      <c r="C7" s="6" t="s">
        <v>46</v>
      </c>
      <c r="D7" s="30">
        <v>3</v>
      </c>
      <c r="E7" s="33">
        <f>IF(ISBLANK(D7),,IF(OR(D7="DNS",D7="DSQ",D7="OCS",D7="DNF"),((S$5+1)-S$5/Wettfahrt)*100*Faktor/S$5,((S$5+1)-D7/Wettfahrt)*100*Faktor/S$5))</f>
        <v>92.3076923076923</v>
      </c>
      <c r="F7" s="30" t="s">
        <v>244</v>
      </c>
      <c r="G7" s="33">
        <f>IF(ISBLANK(F7),,IF(OR(F7="DNS",F7="DSQ",F7="OCS",F7="DNF"),((T$5+1)-T$5/Wettfahrt)*100*Faktor/T$5,((T$5+1)-F7/Wettfahrt)*100*Faktor/T$5))</f>
        <v>5.882352941176471</v>
      </c>
      <c r="H7" s="30">
        <v>1</v>
      </c>
      <c r="I7" s="33">
        <f>IF(ISBLANK(H7),,IF(OR(H7="DNS",H7="DSQ",H7="OCS",H7="DNF"),((U$5+1)-U$5/Wettfahrt)*100*Faktor/U$5,((U$5+1)-H7/Wettfahrt)*100*Faktor/U$5))</f>
        <v>100</v>
      </c>
      <c r="J7" s="31">
        <v>3</v>
      </c>
      <c r="K7" s="33">
        <f>IF(ISBLANK(J7),,IF(OR(J7="DNS",J7="DSQ",J7="OCS",J7="DNF"),((V$5+1)-V$5/Wettfahrt)*100*Faktor/V$5,((V$5+1)-J7/Wettfahrt)*100*Faktor/V$5))</f>
        <v>92.5925925925926</v>
      </c>
      <c r="L7" s="31">
        <v>2</v>
      </c>
      <c r="M7" s="33">
        <f>IF(ISBLANK(L7),,IF(OR(L7="DNS",L7="DSQ",L7="OCS",L7="DNF"),((W$5+1)-W$5/Wettfahrt)*100*Faktor/W$5,((W$5+1)-L7/Wettfahrt)*100*Faktor/W$5))</f>
        <v>96.29629629629629</v>
      </c>
      <c r="N7" s="31">
        <v>3</v>
      </c>
      <c r="O7" s="33">
        <f>IF(ISBLANK(N7),,IF(OR(N7="DNS",N7="DSQ",N7="OCS",N7="DNF"),((X$5+1)-X$5/Wettfahrt)*100*Faktor/X$5,((X$5+1)-N7/Wettfahrt)*100*Faktor/X$5))</f>
        <v>86.66666666666667</v>
      </c>
      <c r="P7" s="30">
        <v>1</v>
      </c>
      <c r="Q7" s="36">
        <f>IF(ISBLANK(P7),,IF(OR(P7="DNS",P7="DSQ",P7="OCS",P7="DNF"),((Y$5+1)-Y$5/Wettfahrt)*100*Faktor/Y$5,((Y$5+1)-P7/Wettfahrt)*100*Faktor/Y$5))</f>
        <v>100</v>
      </c>
      <c r="R7" s="27">
        <f>SUM(S7:Y7)-SUM(AA7:AB7)</f>
        <v>481.19658119658123</v>
      </c>
      <c r="S7" s="13">
        <f>E7</f>
        <v>92.3076923076923</v>
      </c>
      <c r="T7" s="14">
        <f>G7</f>
        <v>5.882352941176471</v>
      </c>
      <c r="U7" s="13">
        <f>I7</f>
        <v>100</v>
      </c>
      <c r="V7" s="13">
        <f>K7</f>
        <v>92.5925925925926</v>
      </c>
      <c r="W7" s="13">
        <f>M7</f>
        <v>96.29629629629629</v>
      </c>
      <c r="X7" s="13">
        <f>O7</f>
        <v>86.66666666666667</v>
      </c>
      <c r="Y7" s="13">
        <f>Q7</f>
        <v>100</v>
      </c>
      <c r="Z7" s="11">
        <f>COUNTIF(S7:Y7,"&gt;0")</f>
        <v>7</v>
      </c>
      <c r="AA7" s="13">
        <f>IF(Z7&lt;6,,IF(Z7&gt;=6,IF(SMALL(S7:Y7,1)=0,SMALL(S7:Y7,2),SMALL(S7:Y7,1))))</f>
        <v>5.882352941176471</v>
      </c>
      <c r="AB7" s="13">
        <f>IF(Z7&gt;=7,SMALL(S7:Y7,2),)</f>
        <v>86.66666666666667</v>
      </c>
    </row>
    <row r="8" spans="1:28" ht="13.5" thickBot="1">
      <c r="A8" s="20">
        <f>RANK(R8,$R$7:$R$185)</f>
        <v>2</v>
      </c>
      <c r="B8" s="17" t="s">
        <v>26</v>
      </c>
      <c r="C8" s="7" t="s">
        <v>27</v>
      </c>
      <c r="D8" s="31"/>
      <c r="E8" s="33">
        <f>IF(ISBLANK(D8),,IF(OR(D8="DNS",D8="DSQ",D8="OCS",D8="DNF"),((S$5+1)-S$5/Wettfahrt)*100*Faktor/S$5,((S$5+1)-D8/Wettfahrt)*100*Faktor/S$5))</f>
        <v>0</v>
      </c>
      <c r="F8" s="31">
        <v>1</v>
      </c>
      <c r="G8" s="33">
        <f>IF(ISBLANK(F8),,IF(OR(F8="DNS",F8="DSQ",F8="OCS",F8="DNF"),((T$5+1)-T$5/Wettfahrt)*100*Faktor/T$5,((T$5+1)-F8/Wettfahrt)*100*Faktor/T$5))</f>
        <v>100</v>
      </c>
      <c r="H8" s="31"/>
      <c r="I8" s="33">
        <f>IF(ISBLANK(H8),,IF(OR(H8="DNS",H8="DSQ",H8="OCS",H8="DNF"),((U$5+1)-U$5/Wettfahrt)*100*Faktor/U$5,((U$5+1)-H8/Wettfahrt)*100*Faktor/U$5))</f>
        <v>0</v>
      </c>
      <c r="J8" s="31">
        <v>1</v>
      </c>
      <c r="K8" s="33">
        <f>IF(ISBLANK(J8),,IF(OR(J8="DNS",J8="DSQ",J8="OCS",J8="DNF"),((V$5+1)-V$5/Wettfahrt)*100*Faktor/V$5,((V$5+1)-J8/Wettfahrt)*100*Faktor/V$5))</f>
        <v>100</v>
      </c>
      <c r="L8" s="31">
        <v>1</v>
      </c>
      <c r="M8" s="33">
        <f>IF(ISBLANK(L8),,IF(OR(L8="DNS",L8="DSQ",L8="OCS",L8="DNF"),((W$5+1)-W$5/Wettfahrt)*100*Faktor/W$5,((W$5+1)-L8/Wettfahrt)*100*Faktor/W$5))</f>
        <v>100</v>
      </c>
      <c r="N8" s="31">
        <v>4</v>
      </c>
      <c r="O8" s="33">
        <f>IF(ISBLANK(N8),,IF(OR(N8="DNS",N8="DSQ",N8="OCS",N8="DNF"),((X$5+1)-X$5/Wettfahrt)*100*Faktor/X$5,((X$5+1)-N8/Wettfahrt)*100*Faktor/X$5))</f>
        <v>80</v>
      </c>
      <c r="P8" s="31">
        <v>2</v>
      </c>
      <c r="Q8" s="33">
        <f>IF(ISBLANK(P8),,IF(OR(P8="DNS",P8="DSQ",P8="OCS",P8="DNF"),((Y$5+1)-Y$5/Wettfahrt)*100*Faktor/Y$5,((Y$5+1)-P8/Wettfahrt)*100*Faktor/Y$5))</f>
        <v>96.7741935483871</v>
      </c>
      <c r="R8" s="27">
        <f>SUM(S8:Y8)-SUM(AA8:AB8)</f>
        <v>476.7741935483871</v>
      </c>
      <c r="S8" s="13">
        <f>E8</f>
        <v>0</v>
      </c>
      <c r="T8" s="14">
        <f>G8</f>
        <v>100</v>
      </c>
      <c r="U8" s="13">
        <f>I8</f>
        <v>0</v>
      </c>
      <c r="V8" s="13">
        <f>K8</f>
        <v>100</v>
      </c>
      <c r="W8" s="13">
        <f>M8</f>
        <v>100</v>
      </c>
      <c r="X8" s="13">
        <f>O8</f>
        <v>80</v>
      </c>
      <c r="Y8" s="13">
        <f>Q8</f>
        <v>96.7741935483871</v>
      </c>
      <c r="Z8" s="11">
        <f>COUNTIF(S8:Y8,"&gt;0")</f>
        <v>5</v>
      </c>
      <c r="AA8" s="13">
        <f>IF(Z8&lt;6,,IF(Z8&gt;=6,IF(SMALL(S8:Y8,1)=0,SMALL(S8:Y8,2),SMALL(S8:Y8,1))))</f>
        <v>0</v>
      </c>
      <c r="AB8" s="13">
        <f>IF(Z8&gt;=7,SMALL(S8:Y8,2),)</f>
        <v>0</v>
      </c>
    </row>
    <row r="9" spans="1:28" ht="13.5" thickBot="1">
      <c r="A9" s="20">
        <f>RANK(R9,$R$7:$R$185)</f>
        <v>3</v>
      </c>
      <c r="B9" s="17" t="s">
        <v>126</v>
      </c>
      <c r="C9" s="7" t="s">
        <v>148</v>
      </c>
      <c r="D9" s="31"/>
      <c r="E9" s="33">
        <f>IF(ISBLANK(D9),,IF(OR(D9="DNS",D9="DSQ",D9="OCS",D9="DNF"),((S$5+1)-S$5/Wettfahrt)*100*Faktor/S$5,((S$5+1)-D9/Wettfahrt)*100*Faktor/S$5))</f>
        <v>0</v>
      </c>
      <c r="F9" s="31" t="s">
        <v>244</v>
      </c>
      <c r="G9" s="33">
        <f>IF(ISBLANK(F9),,IF(OR(F9="DNS",F9="DSQ",F9="OCS",F9="DNF"),((T$5+1)-T$5/Wettfahrt)*100*Faktor/T$5,((T$5+1)-F9/Wettfahrt)*100*Faktor/T$5))</f>
        <v>5.882352941176471</v>
      </c>
      <c r="H9" s="31">
        <v>1</v>
      </c>
      <c r="I9" s="33">
        <f>IF(ISBLANK(H9),,IF(OR(H9="DNS",H9="DSQ",H9="OCS",H9="DNF"),((U$5+1)-U$5/Wettfahrt)*100*Faktor/U$5,((U$5+1)-H9/Wettfahrt)*100*Faktor/U$5))</f>
        <v>100</v>
      </c>
      <c r="J9" s="31">
        <v>3</v>
      </c>
      <c r="K9" s="33">
        <f>IF(ISBLANK(J9),,IF(OR(J9="DNS",J9="DSQ",J9="OCS",J9="DNF"),((V$5+1)-V$5/Wettfahrt)*100*Faktor/V$5,((V$5+1)-J9/Wettfahrt)*100*Faktor/V$5))</f>
        <v>92.5925925925926</v>
      </c>
      <c r="L9" s="31">
        <v>2</v>
      </c>
      <c r="M9" s="33">
        <f>IF(ISBLANK(L9),,IF(OR(L9="DNS",L9="DSQ",L9="OCS",L9="DNF"),((W$5+1)-W$5/Wettfahrt)*100*Faktor/W$5,((W$5+1)-L9/Wettfahrt)*100*Faktor/W$5))</f>
        <v>96.29629629629629</v>
      </c>
      <c r="N9" s="31">
        <v>3</v>
      </c>
      <c r="O9" s="33">
        <f>IF(ISBLANK(N9),,IF(OR(N9="DNS",N9="DSQ",N9="OCS",N9="DNF"),((X$5+1)-X$5/Wettfahrt)*100*Faktor/X$5,((X$5+1)-N9/Wettfahrt)*100*Faktor/X$5))</f>
        <v>86.66666666666667</v>
      </c>
      <c r="P9" s="31">
        <v>1</v>
      </c>
      <c r="Q9" s="33">
        <f>IF(ISBLANK(P9),,IF(OR(P9="DNS",P9="DSQ",P9="OCS",P9="DNF"),((Y$5+1)-Y$5/Wettfahrt)*100*Faktor/Y$5,((Y$5+1)-P9/Wettfahrt)*100*Faktor/Y$5))</f>
        <v>100</v>
      </c>
      <c r="R9" s="27">
        <f>SUM(S9:Y9)-SUM(AA9:AB9)</f>
        <v>475.5555555555556</v>
      </c>
      <c r="S9" s="13">
        <f>E9</f>
        <v>0</v>
      </c>
      <c r="T9" s="14">
        <f>G9</f>
        <v>5.882352941176471</v>
      </c>
      <c r="U9" s="13">
        <f>I9</f>
        <v>100</v>
      </c>
      <c r="V9" s="13">
        <f>K9</f>
        <v>92.5925925925926</v>
      </c>
      <c r="W9" s="13">
        <f>M9</f>
        <v>96.29629629629629</v>
      </c>
      <c r="X9" s="13">
        <f>O9</f>
        <v>86.66666666666667</v>
      </c>
      <c r="Y9" s="13">
        <f>Q9</f>
        <v>100</v>
      </c>
      <c r="Z9" s="11">
        <f>COUNTIF(S9:Y9,"&gt;0")</f>
        <v>6</v>
      </c>
      <c r="AA9" s="13">
        <f>IF(Z9&lt;6,,IF(Z9&gt;=6,IF(SMALL(S9:Y9,1)=0,SMALL(S9:Y9,2),SMALL(S9:Y9,1))))</f>
        <v>5.882352941176471</v>
      </c>
      <c r="AB9" s="13">
        <f>IF(Z9&gt;=7,SMALL(S9:Y9,2),)</f>
        <v>0</v>
      </c>
    </row>
    <row r="10" spans="1:28" ht="13.5" thickBot="1">
      <c r="A10" s="20">
        <f>RANK(R10,$R$7:$R$185)</f>
        <v>4</v>
      </c>
      <c r="B10" s="17" t="s">
        <v>71</v>
      </c>
      <c r="C10" s="7" t="s">
        <v>194</v>
      </c>
      <c r="D10" s="31">
        <v>10</v>
      </c>
      <c r="E10" s="33">
        <f>IF(ISBLANK(D10),,IF(OR(D10="DNS",D10="DSQ",D10="OCS",D10="DNF"),((S$5+1)-S$5/Wettfahrt)*100*Faktor/S$5,((S$5+1)-D10/Wettfahrt)*100*Faktor/S$5))</f>
        <v>65.38461538461539</v>
      </c>
      <c r="F10" s="31">
        <v>3</v>
      </c>
      <c r="G10" s="33">
        <f>IF(ISBLANK(F10),,IF(OR(F10="DNS",F10="DSQ",F10="OCS",F10="DNF"),((T$5+1)-T$5/Wettfahrt)*100*Faktor/T$5,((T$5+1)-F10/Wettfahrt)*100*Faktor/T$5))</f>
        <v>88.23529411764706</v>
      </c>
      <c r="H10" s="31">
        <v>4</v>
      </c>
      <c r="I10" s="33">
        <f>IF(ISBLANK(H10),,IF(OR(H10="DNS",H10="DSQ",H10="OCS",H10="DNF"),((U$5+1)-U$5/Wettfahrt)*100*Faktor/U$5,((U$5+1)-H10/Wettfahrt)*100*Faktor/U$5))</f>
        <v>84.21052631578948</v>
      </c>
      <c r="J10" s="31">
        <v>5</v>
      </c>
      <c r="K10" s="33">
        <f>IF(ISBLANK(J10),,IF(OR(J10="DNS",J10="DSQ",J10="OCS",J10="DNF"),((V$5+1)-V$5/Wettfahrt)*100*Faktor/V$5,((V$5+1)-J10/Wettfahrt)*100*Faktor/V$5))</f>
        <v>85.18518518518519</v>
      </c>
      <c r="L10" s="31">
        <v>3</v>
      </c>
      <c r="M10" s="33">
        <f>IF(ISBLANK(L10),,IF(OR(L10="DNS",L10="DSQ",L10="OCS",L10="DNF"),((W$5+1)-W$5/Wettfahrt)*100*Faktor/W$5,((W$5+1)-L10/Wettfahrt)*100*Faktor/W$5))</f>
        <v>92.5925925925926</v>
      </c>
      <c r="N10" s="31">
        <v>1</v>
      </c>
      <c r="O10" s="33">
        <f>IF(ISBLANK(N10),,IF(OR(N10="DNS",N10="DSQ",N10="OCS",N10="DNF"),((X$5+1)-X$5/Wettfahrt)*100*Faktor/X$5,((X$5+1)-N10/Wettfahrt)*100*Faktor/X$5))</f>
        <v>100</v>
      </c>
      <c r="P10" s="31"/>
      <c r="Q10" s="33">
        <f>IF(ISBLANK(P10),,IF(OR(P10="DNS",P10="DSQ",P10="OCS",P10="DNF"),((Y$5+1)-Y$5/Wettfahrt)*100*Faktor/Y$5,((Y$5+1)-P10/Wettfahrt)*100*Faktor/Y$5))</f>
        <v>0</v>
      </c>
      <c r="R10" s="27">
        <f>SUM(S10:Y10)-SUM(AA10:AB10)</f>
        <v>450.2235982112144</v>
      </c>
      <c r="S10" s="13">
        <f>E10</f>
        <v>65.38461538461539</v>
      </c>
      <c r="T10" s="14">
        <f>G10</f>
        <v>88.23529411764706</v>
      </c>
      <c r="U10" s="13">
        <f>I10</f>
        <v>84.21052631578948</v>
      </c>
      <c r="V10" s="13">
        <f>K10</f>
        <v>85.18518518518519</v>
      </c>
      <c r="W10" s="13">
        <f>M10</f>
        <v>92.5925925925926</v>
      </c>
      <c r="X10" s="13">
        <f>O10</f>
        <v>100</v>
      </c>
      <c r="Y10" s="13">
        <f>Q10</f>
        <v>0</v>
      </c>
      <c r="Z10" s="11">
        <f>COUNTIF(S10:Y10,"&gt;0")</f>
        <v>6</v>
      </c>
      <c r="AA10" s="13">
        <f>IF(Z10&lt;6,,IF(Z10&gt;=6,IF(SMALL(S10:Y10,1)=0,SMALL(S10:Y10,2),SMALL(S10:Y10,1))))</f>
        <v>65.38461538461539</v>
      </c>
      <c r="AB10" s="13">
        <f>IF(Z10&gt;=7,SMALL(S10:Y10,2),)</f>
        <v>0</v>
      </c>
    </row>
    <row r="11" spans="1:28" ht="13.5" thickBot="1">
      <c r="A11" s="20">
        <f>RANK(R11,$R$7:$R$185)</f>
        <v>5</v>
      </c>
      <c r="B11" s="17" t="s">
        <v>54</v>
      </c>
      <c r="C11" s="7" t="s">
        <v>28</v>
      </c>
      <c r="D11" s="31">
        <v>5</v>
      </c>
      <c r="E11" s="33">
        <f>IF(ISBLANK(D11),,IF(OR(D11="DNS",D11="DSQ",D11="OCS",D11="DNF"),((S$5+1)-S$5/Wettfahrt)*100*Faktor/S$5,((S$5+1)-D11/Wettfahrt)*100*Faktor/S$5))</f>
        <v>84.61538461538461</v>
      </c>
      <c r="F11" s="31" t="s">
        <v>244</v>
      </c>
      <c r="G11" s="33">
        <f>IF(ISBLANK(F11),,IF(OR(F11="DNS",F11="DSQ",F11="OCS",F11="DNF"),((T$5+1)-T$5/Wettfahrt)*100*Faktor/T$5,((T$5+1)-F11/Wettfahrt)*100*Faktor/T$5))</f>
        <v>5.882352941176471</v>
      </c>
      <c r="H11" s="31">
        <v>3</v>
      </c>
      <c r="I11" s="33">
        <f>IF(ISBLANK(H11),,IF(OR(H11="DNS",H11="DSQ",H11="OCS",H11="DNF"),((U$5+1)-U$5/Wettfahrt)*100*Faktor/U$5,((U$5+1)-H11/Wettfahrt)*100*Faktor/U$5))</f>
        <v>89.47368421052632</v>
      </c>
      <c r="J11" s="31">
        <v>2</v>
      </c>
      <c r="K11" s="33">
        <f>IF(ISBLANK(J11),,IF(OR(J11="DNS",J11="DSQ",J11="OCS",J11="DNF"),((V$5+1)-V$5/Wettfahrt)*100*Faktor/V$5,((V$5+1)-J11/Wettfahrt)*100*Faktor/V$5))</f>
        <v>96.29629629629629</v>
      </c>
      <c r="L11" s="31">
        <v>6</v>
      </c>
      <c r="M11" s="33">
        <f>IF(ISBLANK(L11),,IF(OR(L11="DNS",L11="DSQ",L11="OCS",L11="DNF"),((W$5+1)-W$5/Wettfahrt)*100*Faktor/W$5,((W$5+1)-L11/Wettfahrt)*100*Faktor/W$5))</f>
        <v>81.48148148148148</v>
      </c>
      <c r="N11" s="31">
        <v>2</v>
      </c>
      <c r="O11" s="33">
        <f>IF(ISBLANK(N11),,IF(OR(N11="DNS",N11="DSQ",N11="OCS",N11="DNF"),((X$5+1)-X$5/Wettfahrt)*100*Faktor/X$5,((X$5+1)-N11/Wettfahrt)*100*Faktor/X$5))</f>
        <v>93.33333333333333</v>
      </c>
      <c r="P11" s="31">
        <v>7</v>
      </c>
      <c r="Q11" s="33">
        <f>IF(ISBLANK(P11),,IF(OR(P11="DNS",P11="DSQ",P11="OCS",P11="DNF"),((Y$5+1)-Y$5/Wettfahrt)*100*Faktor/Y$5,((Y$5+1)-P11/Wettfahrt)*100*Faktor/Y$5))</f>
        <v>80.64516129032258</v>
      </c>
      <c r="R11" s="27">
        <f>SUM(S11:Y11)-SUM(AA11:AB11)</f>
        <v>445.2001799370221</v>
      </c>
      <c r="S11" s="13">
        <f>E11</f>
        <v>84.61538461538461</v>
      </c>
      <c r="T11" s="14">
        <f>G11</f>
        <v>5.882352941176471</v>
      </c>
      <c r="U11" s="13">
        <f>I11</f>
        <v>89.47368421052632</v>
      </c>
      <c r="V11" s="13">
        <f>K11</f>
        <v>96.29629629629629</v>
      </c>
      <c r="W11" s="13">
        <f>M11</f>
        <v>81.48148148148148</v>
      </c>
      <c r="X11" s="13">
        <f>O11</f>
        <v>93.33333333333333</v>
      </c>
      <c r="Y11" s="13">
        <f>Q11</f>
        <v>80.64516129032258</v>
      </c>
      <c r="Z11" s="11">
        <f>COUNTIF(S11:Y11,"&gt;0")</f>
        <v>7</v>
      </c>
      <c r="AA11" s="13">
        <f>IF(Z11&lt;6,,IF(Z11&gt;=6,IF(SMALL(S11:Y11,1)=0,SMALL(S11:Y11,2),SMALL(S11:Y11,1))))</f>
        <v>5.882352941176471</v>
      </c>
      <c r="AB11" s="13">
        <f>IF(Z11&gt;=7,SMALL(S11:Y11,2),)</f>
        <v>80.64516129032258</v>
      </c>
    </row>
    <row r="12" spans="1:28" ht="13.5" thickBot="1">
      <c r="A12" s="20">
        <f>RANK(R12,$R$7:$R$185)</f>
        <v>6</v>
      </c>
      <c r="B12" s="17" t="s">
        <v>121</v>
      </c>
      <c r="C12" s="7" t="s">
        <v>66</v>
      </c>
      <c r="D12" s="31">
        <v>5</v>
      </c>
      <c r="E12" s="33">
        <f>IF(ISBLANK(D12),,IF(OR(D12="DNS",D12="DSQ",D12="OCS",D12="DNF"),((S$5+1)-S$5/Wettfahrt)*100*Faktor/S$5,((S$5+1)-D12/Wettfahrt)*100*Faktor/S$5))</f>
        <v>84.61538461538461</v>
      </c>
      <c r="F12" s="31" t="s">
        <v>244</v>
      </c>
      <c r="G12" s="33">
        <f>IF(ISBLANK(F12),,IF(OR(F12="DNS",F12="DSQ",F12="OCS",F12="DNF"),((T$5+1)-T$5/Wettfahrt)*100*Faktor/T$5,((T$5+1)-F12/Wettfahrt)*100*Faktor/T$5))</f>
        <v>5.882352941176471</v>
      </c>
      <c r="H12" s="31">
        <v>3</v>
      </c>
      <c r="I12" s="33">
        <f>IF(ISBLANK(H12),,IF(OR(H12="DNS",H12="DSQ",H12="OCS",H12="DNF"),((U$5+1)-U$5/Wettfahrt)*100*Faktor/U$5,((U$5+1)-H12/Wettfahrt)*100*Faktor/U$5))</f>
        <v>89.47368421052632</v>
      </c>
      <c r="J12" s="31">
        <v>2</v>
      </c>
      <c r="K12" s="33">
        <f>IF(ISBLANK(J12),,IF(OR(J12="DNS",J12="DSQ",J12="OCS",J12="DNF"),((V$5+1)-V$5/Wettfahrt)*100*Faktor/V$5,((V$5+1)-J12/Wettfahrt)*100*Faktor/V$5))</f>
        <v>96.29629629629629</v>
      </c>
      <c r="L12" s="31">
        <v>6</v>
      </c>
      <c r="M12" s="33">
        <f>IF(ISBLANK(L12),,IF(OR(L12="DNS",L12="DSQ",L12="OCS",L12="DNF"),((W$5+1)-W$5/Wettfahrt)*100*Faktor/W$5,((W$5+1)-L12/Wettfahrt)*100*Faktor/W$5))</f>
        <v>81.48148148148148</v>
      </c>
      <c r="N12" s="31">
        <v>2</v>
      </c>
      <c r="O12" s="33">
        <f>IF(ISBLANK(N12),,IF(OR(N12="DNS",N12="DSQ",N12="OCS",N12="DNF"),((X$5+1)-X$5/Wettfahrt)*100*Faktor/X$5,((X$5+1)-N12/Wettfahrt)*100*Faktor/X$5))</f>
        <v>93.33333333333333</v>
      </c>
      <c r="P12" s="31"/>
      <c r="Q12" s="33">
        <f>IF(ISBLANK(P12),,IF(OR(P12="DNS",P12="DSQ",P12="OCS",P12="DNF"),((Y$5+1)-Y$5/Wettfahrt)*100*Faktor/Y$5,((Y$5+1)-P12/Wettfahrt)*100*Faktor/Y$5))</f>
        <v>0</v>
      </c>
      <c r="R12" s="27">
        <f>SUM(S12:Y12)-SUM(AA12:AB12)</f>
        <v>445.200179937022</v>
      </c>
      <c r="S12" s="13">
        <f>E12</f>
        <v>84.61538461538461</v>
      </c>
      <c r="T12" s="14">
        <f>G12</f>
        <v>5.882352941176471</v>
      </c>
      <c r="U12" s="13">
        <f>I12</f>
        <v>89.47368421052632</v>
      </c>
      <c r="V12" s="13">
        <f>K12</f>
        <v>96.29629629629629</v>
      </c>
      <c r="W12" s="13">
        <f>M12</f>
        <v>81.48148148148148</v>
      </c>
      <c r="X12" s="13">
        <f>O12</f>
        <v>93.33333333333333</v>
      </c>
      <c r="Y12" s="13">
        <f>Q12</f>
        <v>0</v>
      </c>
      <c r="Z12" s="11">
        <f>COUNTIF(S12:Y12,"&gt;0")</f>
        <v>6</v>
      </c>
      <c r="AA12" s="13">
        <f>IF(Z12&lt;6,,IF(Z12&gt;=6,IF(SMALL(S12:Y12,1)=0,SMALL(S12:Y12,2),SMALL(S12:Y12,1))))</f>
        <v>5.882352941176471</v>
      </c>
      <c r="AB12" s="13">
        <f>IF(Z12&gt;=7,SMALL(S12:Y12,2),)</f>
        <v>0</v>
      </c>
    </row>
    <row r="13" spans="1:28" ht="13.5" thickBot="1">
      <c r="A13" s="20">
        <f>RANK(R13,$R$7:$R$185)</f>
        <v>7</v>
      </c>
      <c r="B13" s="17" t="s">
        <v>54</v>
      </c>
      <c r="C13" s="7" t="s">
        <v>102</v>
      </c>
      <c r="D13" s="31"/>
      <c r="E13" s="33">
        <f>IF(ISBLANK(D13),,IF(OR(D13="DNS",D13="DSQ",D13="OCS",D13="DNF"),((S$5+1)-S$5/Wettfahrt)*100*Faktor/S$5,((S$5+1)-D13/Wettfahrt)*100*Faktor/S$5))</f>
        <v>0</v>
      </c>
      <c r="F13" s="31"/>
      <c r="G13" s="33">
        <f>IF(ISBLANK(F13),,IF(OR(F13="DNS",F13="DSQ",F13="OCS",F13="DNF"),((T$5+1)-T$5/Wettfahrt)*100*Faktor/T$5,((T$5+1)-F13/Wettfahrt)*100*Faktor/T$5))</f>
        <v>0</v>
      </c>
      <c r="H13" s="31">
        <v>8</v>
      </c>
      <c r="I13" s="33">
        <f>IF(ISBLANK(H13),,IF(OR(H13="DNS",H13="DSQ",H13="OCS",H13="DNF"),((U$5+1)-U$5/Wettfahrt)*100*Faktor/U$5,((U$5+1)-H13/Wettfahrt)*100*Faktor/U$5))</f>
        <v>63.1578947368421</v>
      </c>
      <c r="J13" s="31"/>
      <c r="K13" s="38">
        <v>76.45</v>
      </c>
      <c r="L13" s="31">
        <v>4</v>
      </c>
      <c r="M13" s="33">
        <f>IF(ISBLANK(L13),,IF(OR(L13="DNS",L13="DSQ",L13="OCS",L13="DNF"),((W$5+1)-W$5/Wettfahrt)*100*Faktor/W$5,((W$5+1)-L13/Wettfahrt)*100*Faktor/W$5))</f>
        <v>88.88888888888889</v>
      </c>
      <c r="N13" s="31">
        <v>6</v>
      </c>
      <c r="O13" s="33">
        <f>IF(ISBLANK(N13),,IF(OR(N13="DNS",N13="DSQ",N13="OCS",N13="DNF"),((X$5+1)-X$5/Wettfahrt)*100*Faktor/X$5,((X$5+1)-N13/Wettfahrt)*100*Faktor/X$5))</f>
        <v>66.66666666666667</v>
      </c>
      <c r="P13" s="31">
        <v>5</v>
      </c>
      <c r="Q13" s="33">
        <f>IF(ISBLANK(P13),,IF(OR(P13="DNS",P13="DSQ",P13="OCS",P13="DNF"),((Y$5+1)-Y$5/Wettfahrt)*100*Faktor/Y$5,((Y$5+1)-P13/Wettfahrt)*100*Faktor/Y$5))</f>
        <v>87.09677419354838</v>
      </c>
      <c r="R13" s="27">
        <f>SUM(S13:Y13)-SUM(AA13:AB13)</f>
        <v>382.2602244859461</v>
      </c>
      <c r="S13" s="13">
        <f>E13</f>
        <v>0</v>
      </c>
      <c r="T13" s="14">
        <f>G13</f>
        <v>0</v>
      </c>
      <c r="U13" s="13">
        <f>I13</f>
        <v>63.1578947368421</v>
      </c>
      <c r="V13" s="13">
        <f>K13</f>
        <v>76.45</v>
      </c>
      <c r="W13" s="13">
        <f>M13</f>
        <v>88.88888888888889</v>
      </c>
      <c r="X13" s="13">
        <f>O13</f>
        <v>66.66666666666667</v>
      </c>
      <c r="Y13" s="13">
        <f>Q13</f>
        <v>87.09677419354838</v>
      </c>
      <c r="Z13" s="11">
        <f>COUNTIF(S13:Y13,"&gt;0")</f>
        <v>5</v>
      </c>
      <c r="AA13" s="13">
        <f>IF(Z13&lt;6,,IF(Z13&gt;=6,IF(SMALL(S13:Y13,1)=0,SMALL(S13:Y13,2),SMALL(S13:Y13,1))))</f>
        <v>0</v>
      </c>
      <c r="AB13" s="13">
        <f>IF(Z13&gt;=7,SMALL(S13:Y13,2),)</f>
        <v>0</v>
      </c>
    </row>
    <row r="14" spans="1:28" ht="13.5" thickBot="1">
      <c r="A14" s="20">
        <f>RANK(R14,$R$7:$R$185)</f>
        <v>8</v>
      </c>
      <c r="B14" s="17" t="s">
        <v>109</v>
      </c>
      <c r="C14" s="7" t="s">
        <v>110</v>
      </c>
      <c r="D14" s="31">
        <v>12</v>
      </c>
      <c r="E14" s="33">
        <f>IF(ISBLANK(D14),,IF(OR(D14="DNS",D14="DSQ",D14="OCS",D14="DNF"),((S$5+1)-S$5/Wettfahrt)*100*Faktor/S$5,((S$5+1)-D14/Wettfahrt)*100*Faktor/S$5))</f>
        <v>57.69230769230769</v>
      </c>
      <c r="F14" s="31">
        <v>5</v>
      </c>
      <c r="G14" s="33">
        <f>IF(ISBLANK(F14),,IF(OR(F14="DNS",F14="DSQ",F14="OCS",F14="DNF"),((T$5+1)-T$5/Wettfahrt)*100*Faktor/T$5,((T$5+1)-F14/Wettfahrt)*100*Faktor/T$5))</f>
        <v>76.47058823529412</v>
      </c>
      <c r="H14" s="31">
        <v>2</v>
      </c>
      <c r="I14" s="33">
        <f>IF(ISBLANK(H14),,IF(OR(H14="DNS",H14="DSQ",H14="OCS",H14="DNF"),((U$5+1)-U$5/Wettfahrt)*100*Faktor/U$5,((U$5+1)-H14/Wettfahrt)*100*Faktor/U$5))</f>
        <v>94.73684210526316</v>
      </c>
      <c r="J14" s="31">
        <v>10</v>
      </c>
      <c r="K14" s="33">
        <f>IF(ISBLANK(J14),,IF(OR(J14="DNS",J14="DSQ",J14="OCS",J14="DNF"),((V$5+1)-V$5/Wettfahrt)*100*Faktor/V$5,((V$5+1)-J14/Wettfahrt)*100*Faktor/V$5))</f>
        <v>66.66666666666667</v>
      </c>
      <c r="L14" s="31">
        <v>23</v>
      </c>
      <c r="M14" s="33">
        <f>IF(ISBLANK(L14),,IF(OR(L14="DNS",L14="DSQ",L14="OCS",L14="DNF"),((W$5+1)-W$5/Wettfahrt)*100*Faktor/W$5,((W$5+1)-L14/Wettfahrt)*100*Faktor/W$5))</f>
        <v>18.51851851851852</v>
      </c>
      <c r="N14" s="31" t="s">
        <v>250</v>
      </c>
      <c r="O14" s="33">
        <f>IF(ISBLANK(N14),,IF(OR(N14="DNS",N14="DSQ",N14="OCS",N14="DNF"),((X$5+1)-X$5/Wettfahrt)*100*Faktor/X$5,((X$5+1)-N14/Wettfahrt)*100*Faktor/X$5))</f>
        <v>6.666666666666667</v>
      </c>
      <c r="P14" s="31">
        <v>8</v>
      </c>
      <c r="Q14" s="33">
        <f>IF(ISBLANK(P14),,IF(OR(P14="DNS",P14="DSQ",P14="OCS",P14="DNF"),((Y$5+1)-Y$5/Wettfahrt)*100*Faktor/Y$5,((Y$5+1)-P14/Wettfahrt)*100*Faktor/Y$5))</f>
        <v>77.41935483870968</v>
      </c>
      <c r="R14" s="27">
        <f>SUM(S14:Y14)-SUM(AA14:AB14)</f>
        <v>372.98575953824144</v>
      </c>
      <c r="S14" s="13">
        <f>E14</f>
        <v>57.69230769230769</v>
      </c>
      <c r="T14" s="14">
        <f>G14</f>
        <v>76.47058823529412</v>
      </c>
      <c r="U14" s="13">
        <f>I14</f>
        <v>94.73684210526316</v>
      </c>
      <c r="V14" s="13">
        <f>K14</f>
        <v>66.66666666666667</v>
      </c>
      <c r="W14" s="13">
        <f>M14</f>
        <v>18.51851851851852</v>
      </c>
      <c r="X14" s="13">
        <f>O14</f>
        <v>6.666666666666667</v>
      </c>
      <c r="Y14" s="13">
        <f>Q14</f>
        <v>77.41935483870968</v>
      </c>
      <c r="Z14" s="11">
        <f>COUNTIF(S14:Y14,"&gt;0")</f>
        <v>7</v>
      </c>
      <c r="AA14" s="13">
        <f>IF(Z14&lt;6,,IF(Z14&gt;=6,IF(SMALL(S14:Y14,1)=0,SMALL(S14:Y14,2),SMALL(S14:Y14,1))))</f>
        <v>6.666666666666667</v>
      </c>
      <c r="AB14" s="13">
        <f>IF(Z14&gt;=7,SMALL(S14:Y14,2),)</f>
        <v>18.51851851851852</v>
      </c>
    </row>
    <row r="15" spans="1:28" ht="13.5" thickBot="1">
      <c r="A15" s="20">
        <f>RANK(R15,$R$7:$R$185)</f>
        <v>9</v>
      </c>
      <c r="B15" s="17" t="s">
        <v>219</v>
      </c>
      <c r="C15" s="7" t="s">
        <v>169</v>
      </c>
      <c r="D15" s="31"/>
      <c r="E15" s="33">
        <f>IF(ISBLANK(D15),,IF(OR(D15="DNS",D15="DSQ",D15="OCS",D15="DNF"),((S$5+1)-S$5/Wettfahrt)*100*Faktor/S$5,((S$5+1)-D15/Wettfahrt)*100*Faktor/S$5))</f>
        <v>0</v>
      </c>
      <c r="F15" s="31">
        <v>5</v>
      </c>
      <c r="G15" s="33">
        <f>IF(ISBLANK(F15),,IF(OR(F15="DNS",F15="DSQ",F15="OCS",F15="DNF"),((T$5+1)-T$5/Wettfahrt)*100*Faktor/T$5,((T$5+1)-F15/Wettfahrt)*100*Faktor/T$5))</f>
        <v>76.47058823529412</v>
      </c>
      <c r="H15" s="31">
        <v>8</v>
      </c>
      <c r="I15" s="33">
        <f>IF(ISBLANK(H15),,IF(OR(H15="DNS",H15="DSQ",H15="OCS",H15="DNF"),((U$5+1)-U$5/Wettfahrt)*100*Faktor/U$5,((U$5+1)-H15/Wettfahrt)*100*Faktor/U$5))</f>
        <v>63.1578947368421</v>
      </c>
      <c r="J15" s="31"/>
      <c r="K15" s="33">
        <f>IF(ISBLANK(J15),,IF(OR(J15="DNS",J15="DSQ",J15="OCS",J15="DNF"),((V$5+1)-V$5/Wettfahrt)*100*Faktor/V$5,((V$5+1)-J15/Wettfahrt)*100*Faktor/V$5))</f>
        <v>0</v>
      </c>
      <c r="L15" s="31">
        <v>4</v>
      </c>
      <c r="M15" s="33">
        <f>IF(ISBLANK(L15),,IF(OR(L15="DNS",L15="DSQ",L15="OCS",L15="DNF"),((W$5+1)-W$5/Wettfahrt)*100*Faktor/W$5,((W$5+1)-L15/Wettfahrt)*100*Faktor/W$5))</f>
        <v>88.88888888888889</v>
      </c>
      <c r="N15" s="31">
        <v>6</v>
      </c>
      <c r="O15" s="33">
        <f>IF(ISBLANK(N15),,IF(OR(N15="DNS",N15="DSQ",N15="OCS",N15="DNF"),((X$5+1)-X$5/Wettfahrt)*100*Faktor/X$5,((X$5+1)-N15/Wettfahrt)*100*Faktor/X$5))</f>
        <v>66.66666666666667</v>
      </c>
      <c r="P15" s="31">
        <v>8</v>
      </c>
      <c r="Q15" s="33">
        <f>IF(ISBLANK(P15),,IF(OR(P15="DNS",P15="DSQ",P15="OCS",P15="DNF"),((Y$5+1)-Y$5/Wettfahrt)*100*Faktor/Y$5,((Y$5+1)-P15/Wettfahrt)*100*Faktor/Y$5))</f>
        <v>77.41935483870968</v>
      </c>
      <c r="R15" s="27">
        <f>SUM(S15:Y15)-SUM(AA15:AB15)</f>
        <v>372.60339336640146</v>
      </c>
      <c r="S15" s="13">
        <f>E15</f>
        <v>0</v>
      </c>
      <c r="T15" s="14">
        <f>G15</f>
        <v>76.47058823529412</v>
      </c>
      <c r="U15" s="13">
        <f>I15</f>
        <v>63.1578947368421</v>
      </c>
      <c r="V15" s="13">
        <f>K15</f>
        <v>0</v>
      </c>
      <c r="W15" s="13">
        <f>M15</f>
        <v>88.88888888888889</v>
      </c>
      <c r="X15" s="13">
        <f>O15</f>
        <v>66.66666666666667</v>
      </c>
      <c r="Y15" s="13">
        <f>Q15</f>
        <v>77.41935483870968</v>
      </c>
      <c r="Z15" s="11">
        <f>COUNTIF(S15:Y15,"&gt;0")</f>
        <v>5</v>
      </c>
      <c r="AA15" s="13">
        <f>IF(Z15&lt;6,,IF(Z15&gt;=6,IF(SMALL(S15:Y15,1)=0,SMALL(S15:Y15,2),SMALL(S15:Y15,1))))</f>
        <v>0</v>
      </c>
      <c r="AB15" s="13">
        <f>IF(Z15&gt;=7,SMALL(S15:Y15,2),)</f>
        <v>0</v>
      </c>
    </row>
    <row r="16" spans="1:28" ht="13.5" thickBot="1">
      <c r="A16" s="20">
        <f>RANK(R16,$R$7:$R$185)</f>
        <v>10</v>
      </c>
      <c r="B16" s="17" t="s">
        <v>38</v>
      </c>
      <c r="C16" s="7" t="s">
        <v>39</v>
      </c>
      <c r="D16" s="31">
        <v>5</v>
      </c>
      <c r="E16" s="33">
        <f>IF(ISBLANK(D16),,IF(OR(D16="DNS",D16="DSQ",D16="OCS",D16="DNF"),((S$5+1)-S$5/Wettfahrt)*100*Faktor/S$5,((S$5+1)-D16/Wettfahrt)*100*Faktor/S$5))</f>
        <v>84.61538461538461</v>
      </c>
      <c r="F16" s="31" t="s">
        <v>244</v>
      </c>
      <c r="G16" s="33">
        <f>IF(ISBLANK(F16),,IF(OR(F16="DNS",F16="DSQ",F16="OCS",F16="DNF"),((T$5+1)-T$5/Wettfahrt)*100*Faktor/T$5,((T$5+1)-F16/Wettfahrt)*100*Faktor/T$5))</f>
        <v>5.882352941176471</v>
      </c>
      <c r="H16" s="31"/>
      <c r="I16" s="33">
        <f>IF(ISBLANK(H16),,IF(OR(H16="DNS",H16="DSQ",H16="OCS",H16="DNF"),((U$5+1)-U$5/Wettfahrt)*100*Faktor/U$5,((U$5+1)-H16/Wettfahrt)*100*Faktor/U$5))</f>
        <v>0</v>
      </c>
      <c r="J16" s="31">
        <v>2</v>
      </c>
      <c r="K16" s="33">
        <f>IF(ISBLANK(J16),,IF(OR(J16="DNS",J16="DSQ",J16="OCS",J16="DNF"),((V$5+1)-V$5/Wettfahrt)*100*Faktor/V$5,((V$5+1)-J16/Wettfahrt)*100*Faktor/V$5))</f>
        <v>96.29629629629629</v>
      </c>
      <c r="L16" s="31">
        <v>6</v>
      </c>
      <c r="M16" s="33">
        <f>IF(ISBLANK(L16),,IF(OR(L16="DNS",L16="DSQ",L16="OCS",L16="DNF"),((W$5+1)-W$5/Wettfahrt)*100*Faktor/W$5,((W$5+1)-L16/Wettfahrt)*100*Faktor/W$5))</f>
        <v>81.48148148148148</v>
      </c>
      <c r="N16" s="31">
        <v>2</v>
      </c>
      <c r="O16" s="33">
        <f>IF(ISBLANK(N16),,IF(OR(N16="DNS",N16="DSQ",N16="OCS",N16="DNF"),((X$5+1)-X$5/Wettfahrt)*100*Faktor/X$5,((X$5+1)-N16/Wettfahrt)*100*Faktor/X$5))</f>
        <v>93.33333333333333</v>
      </c>
      <c r="P16" s="31"/>
      <c r="Q16" s="33">
        <f>IF(ISBLANK(P16),,IF(OR(P16="DNS",P16="DSQ",P16="OCS",P16="DNF"),((Y$5+1)-Y$5/Wettfahrt)*100*Faktor/Y$5,((Y$5+1)-P16/Wettfahrt)*100*Faktor/Y$5))</f>
        <v>0</v>
      </c>
      <c r="R16" s="27">
        <f>SUM(S16:Y16)-SUM(AA16:AB16)</f>
        <v>361.60884866767213</v>
      </c>
      <c r="S16" s="13">
        <f>E16</f>
        <v>84.61538461538461</v>
      </c>
      <c r="T16" s="14">
        <f>G16</f>
        <v>5.882352941176471</v>
      </c>
      <c r="U16" s="13">
        <f>I16</f>
        <v>0</v>
      </c>
      <c r="V16" s="13">
        <f>K16</f>
        <v>96.29629629629629</v>
      </c>
      <c r="W16" s="13">
        <f>M16</f>
        <v>81.48148148148148</v>
      </c>
      <c r="X16" s="13">
        <f>O16</f>
        <v>93.33333333333333</v>
      </c>
      <c r="Y16" s="13">
        <f>Q16</f>
        <v>0</v>
      </c>
      <c r="Z16" s="11">
        <f>COUNTIF(S16:Y16,"&gt;0")</f>
        <v>5</v>
      </c>
      <c r="AA16" s="13">
        <f>IF(Z16&lt;6,,IF(Z16&gt;=6,IF(SMALL(S16:Y16,1)=0,SMALL(S16:Y16,2),SMALL(S16:Y16,1))))</f>
        <v>0</v>
      </c>
      <c r="AB16" s="13">
        <f>IF(Z16&gt;=7,SMALL(S16:Y16,2),)</f>
        <v>0</v>
      </c>
    </row>
    <row r="17" spans="1:28" ht="13.5" thickBot="1">
      <c r="A17" s="20">
        <f>RANK(R17,$R$7:$R$185)</f>
        <v>11</v>
      </c>
      <c r="B17" s="17" t="s">
        <v>51</v>
      </c>
      <c r="C17" s="7" t="s">
        <v>52</v>
      </c>
      <c r="D17" s="31">
        <v>8</v>
      </c>
      <c r="E17" s="33">
        <f>IF(ISBLANK(D17),,IF(OR(D17="DNS",D17="DSQ",D17="OCS",D17="DNF"),((S$5+1)-S$5/Wettfahrt)*100*Faktor/S$5,((S$5+1)-D17/Wettfahrt)*100*Faktor/S$5))</f>
        <v>73.07692307692308</v>
      </c>
      <c r="F17" s="31">
        <v>2</v>
      </c>
      <c r="G17" s="33">
        <f>IF(ISBLANK(F17),,IF(OR(F17="DNS",F17="DSQ",F17="OCS",F17="DNF"),((T$5+1)-T$5/Wettfahrt)*100*Faktor/T$5,((T$5+1)-F17/Wettfahrt)*100*Faktor/T$5))</f>
        <v>94.11764705882354</v>
      </c>
      <c r="H17" s="31"/>
      <c r="I17" s="33">
        <f>IF(ISBLANK(H17),,IF(OR(H17="DNS",H17="DSQ",H17="OCS",H17="DNF"),((U$5+1)-U$5/Wettfahrt)*100*Faktor/U$5,((U$5+1)-H17/Wettfahrt)*100*Faktor/U$5))</f>
        <v>0</v>
      </c>
      <c r="J17" s="31">
        <v>6</v>
      </c>
      <c r="K17" s="33">
        <f>IF(ISBLANK(J17),,IF(OR(J17="DNS",J17="DSQ",J17="OCS",J17="DNF"),((V$5+1)-V$5/Wettfahrt)*100*Faktor/V$5,((V$5+1)-J17/Wettfahrt)*100*Faktor/V$5))</f>
        <v>81.48148148148148</v>
      </c>
      <c r="L17" s="31"/>
      <c r="M17" s="33">
        <f>IF(ISBLANK(L17),,IF(OR(L17="DNS",L17="DSQ",L17="OCS",L17="DNF"),((W$5+1)-W$5/Wettfahrt)*100*Faktor/W$5,((W$5+1)-L17/Wettfahrt)*100*Faktor/W$5))</f>
        <v>0</v>
      </c>
      <c r="N17" s="31"/>
      <c r="O17" s="33">
        <f>IF(ISBLANK(N17),,IF(OR(N17="DNS",N17="DSQ",N17="OCS",N17="DNF"),((X$5+1)-X$5/Wettfahrt)*100*Faktor/X$5,((X$5+1)-N17/Wettfahrt)*100*Faktor/X$5))</f>
        <v>0</v>
      </c>
      <c r="P17" s="31">
        <v>3</v>
      </c>
      <c r="Q17" s="33">
        <f>IF(ISBLANK(P17),,IF(OR(P17="DNS",P17="DSQ",P17="OCS",P17="DNF"),((Y$5+1)-Y$5/Wettfahrt)*100*Faktor/Y$5,((Y$5+1)-P17/Wettfahrt)*100*Faktor/Y$5))</f>
        <v>93.54838709677419</v>
      </c>
      <c r="R17" s="27">
        <f>SUM(S17:Y17)-SUM(AA17:AB17)</f>
        <v>342.2244387140023</v>
      </c>
      <c r="S17" s="13">
        <f>E17</f>
        <v>73.07692307692308</v>
      </c>
      <c r="T17" s="14">
        <f>G17</f>
        <v>94.11764705882354</v>
      </c>
      <c r="U17" s="13">
        <f>I17</f>
        <v>0</v>
      </c>
      <c r="V17" s="13">
        <f>K17</f>
        <v>81.48148148148148</v>
      </c>
      <c r="W17" s="13">
        <f>M17</f>
        <v>0</v>
      </c>
      <c r="X17" s="13">
        <f>O17</f>
        <v>0</v>
      </c>
      <c r="Y17" s="13">
        <f>Q17</f>
        <v>93.54838709677419</v>
      </c>
      <c r="Z17" s="11">
        <f>COUNTIF(S17:Y17,"&gt;0")</f>
        <v>4</v>
      </c>
      <c r="AA17" s="13">
        <f>IF(Z17&lt;6,,IF(Z17&gt;=6,IF(SMALL(S17:Y17,1)=0,SMALL(S17:Y17,2),SMALL(S17:Y17,1))))</f>
        <v>0</v>
      </c>
      <c r="AB17" s="13">
        <f>IF(Z17&gt;=7,SMALL(S17:Y17,2),)</f>
        <v>0</v>
      </c>
    </row>
    <row r="18" spans="1:28" ht="13.5" thickBot="1">
      <c r="A18" s="20">
        <f>RANK(R18,$R$7:$R$185)</f>
        <v>11</v>
      </c>
      <c r="B18" s="17" t="s">
        <v>51</v>
      </c>
      <c r="C18" s="7" t="s">
        <v>53</v>
      </c>
      <c r="D18" s="31">
        <v>8</v>
      </c>
      <c r="E18" s="33">
        <f>IF(ISBLANK(D18),,IF(OR(D18="DNS",D18="DSQ",D18="OCS",D18="DNF"),((S$5+1)-S$5/Wettfahrt)*100*Faktor/S$5,((S$5+1)-D18/Wettfahrt)*100*Faktor/S$5))</f>
        <v>73.07692307692308</v>
      </c>
      <c r="F18" s="31">
        <v>2</v>
      </c>
      <c r="G18" s="33">
        <f>IF(ISBLANK(F18),,IF(OR(F18="DNS",F18="DSQ",F18="OCS",F18="DNF"),((T$5+1)-T$5/Wettfahrt)*100*Faktor/T$5,((T$5+1)-F18/Wettfahrt)*100*Faktor/T$5))</f>
        <v>94.11764705882354</v>
      </c>
      <c r="H18" s="31"/>
      <c r="I18" s="33">
        <f>IF(ISBLANK(H18),,IF(OR(H18="DNS",H18="DSQ",H18="OCS",H18="DNF"),((U$5+1)-U$5/Wettfahrt)*100*Faktor/U$5,((U$5+1)-H18/Wettfahrt)*100*Faktor/U$5))</f>
        <v>0</v>
      </c>
      <c r="J18" s="31">
        <v>6</v>
      </c>
      <c r="K18" s="33">
        <f>IF(ISBLANK(J18),,IF(OR(J18="DNS",J18="DSQ",J18="OCS",J18="DNF"),((V$5+1)-V$5/Wettfahrt)*100*Faktor/V$5,((V$5+1)-J18/Wettfahrt)*100*Faktor/V$5))</f>
        <v>81.48148148148148</v>
      </c>
      <c r="L18" s="31"/>
      <c r="M18" s="33">
        <f>IF(ISBLANK(L18),,IF(OR(L18="DNS",L18="DSQ",L18="OCS",L18="DNF"),((W$5+1)-W$5/Wettfahrt)*100*Faktor/W$5,((W$5+1)-L18/Wettfahrt)*100*Faktor/W$5))</f>
        <v>0</v>
      </c>
      <c r="N18" s="31"/>
      <c r="O18" s="33">
        <f>IF(ISBLANK(N18),,IF(OR(N18="DNS",N18="DSQ",N18="OCS",N18="DNF"),((X$5+1)-X$5/Wettfahrt)*100*Faktor/X$5,((X$5+1)-N18/Wettfahrt)*100*Faktor/X$5))</f>
        <v>0</v>
      </c>
      <c r="P18" s="31">
        <v>3</v>
      </c>
      <c r="Q18" s="33">
        <f>IF(ISBLANK(P18),,IF(OR(P18="DNS",P18="DSQ",P18="OCS",P18="DNF"),((Y$5+1)-Y$5/Wettfahrt)*100*Faktor/Y$5,((Y$5+1)-P18/Wettfahrt)*100*Faktor/Y$5))</f>
        <v>93.54838709677419</v>
      </c>
      <c r="R18" s="27">
        <f>SUM(S18:Y18)-SUM(AA18:AB18)</f>
        <v>342.2244387140023</v>
      </c>
      <c r="S18" s="13">
        <f>E18</f>
        <v>73.07692307692308</v>
      </c>
      <c r="T18" s="14">
        <f>G18</f>
        <v>94.11764705882354</v>
      </c>
      <c r="U18" s="13">
        <f>I18</f>
        <v>0</v>
      </c>
      <c r="V18" s="13">
        <f>K18</f>
        <v>81.48148148148148</v>
      </c>
      <c r="W18" s="13">
        <f>M18</f>
        <v>0</v>
      </c>
      <c r="X18" s="13">
        <f>O18</f>
        <v>0</v>
      </c>
      <c r="Y18" s="13">
        <f>Q18</f>
        <v>93.54838709677419</v>
      </c>
      <c r="Z18" s="11">
        <f>COUNTIF(S18:Y18,"&gt;0")</f>
        <v>4</v>
      </c>
      <c r="AA18" s="13">
        <f>IF(Z18&lt;6,,IF(Z18&gt;=6,IF(SMALL(S18:Y18,1)=0,SMALL(S18:Y18,2),SMALL(S18:Y18,1))))</f>
        <v>0</v>
      </c>
      <c r="AB18" s="13">
        <f>IF(Z18&gt;=7,SMALL(S18:Y18,2),)</f>
        <v>0</v>
      </c>
    </row>
    <row r="19" spans="1:28" ht="13.5" thickBot="1">
      <c r="A19" s="20">
        <f>RANK(R19,$R$7:$R$185)</f>
        <v>13</v>
      </c>
      <c r="B19" s="17" t="s">
        <v>171</v>
      </c>
      <c r="C19" s="7" t="s">
        <v>231</v>
      </c>
      <c r="D19" s="31">
        <v>2</v>
      </c>
      <c r="E19" s="33">
        <f>IF(ISBLANK(D19),,IF(OR(D19="DNS",D19="DSQ",D19="OCS",D19="DNF"),((S$5+1)-S$5/Wettfahrt)*100*Faktor/S$5,((S$5+1)-D19/Wettfahrt)*100*Faktor/S$5))</f>
        <v>96.15384615384616</v>
      </c>
      <c r="F19" s="31"/>
      <c r="G19" s="33">
        <f>IF(ISBLANK(F19),,IF(OR(F19="DNS",F19="DSQ",F19="OCS",F19="DNF"),((T$5+1)-T$5/Wettfahrt)*100*Faktor/T$5,((T$5+1)-F19/Wettfahrt)*100*Faktor/T$5))</f>
        <v>0</v>
      </c>
      <c r="H19" s="31">
        <v>2</v>
      </c>
      <c r="I19" s="33">
        <f>IF(ISBLANK(H19),,IF(OR(H19="DNS",H19="DSQ",H19="OCS",H19="DNF"),((U$5+1)-U$5/Wettfahrt)*100*Faktor/U$5,((U$5+1)-H19/Wettfahrt)*100*Faktor/U$5))</f>
        <v>94.73684210526316</v>
      </c>
      <c r="J19" s="31">
        <v>9</v>
      </c>
      <c r="K19" s="33">
        <f>IF(ISBLANK(J19),,IF(OR(J19="DNS",J19="DSQ",J19="OCS",J19="DNF"),((V$5+1)-V$5/Wettfahrt)*100*Faktor/V$5,((V$5+1)-J19/Wettfahrt)*100*Faktor/V$5))</f>
        <v>70.37037037037037</v>
      </c>
      <c r="L19" s="31"/>
      <c r="M19" s="33">
        <f>IF(ISBLANK(L19),,IF(OR(L19="DNS",L19="DSQ",L19="OCS",L19="DNF"),((W$5+1)-W$5/Wettfahrt)*100*Faktor/W$5,((W$5+1)-L19/Wettfahrt)*100*Faktor/W$5))</f>
        <v>0</v>
      </c>
      <c r="N19" s="31"/>
      <c r="O19" s="33">
        <f>IF(ISBLANK(N19),,IF(OR(N19="DNS",N19="DSQ",N19="OCS",N19="DNF"),((X$5+1)-X$5/Wettfahrt)*100*Faktor/X$5,((X$5+1)-N19/Wettfahrt)*100*Faktor/X$5))</f>
        <v>0</v>
      </c>
      <c r="P19" s="31">
        <v>7</v>
      </c>
      <c r="Q19" s="33">
        <f>IF(ISBLANK(P19),,IF(OR(P19="DNS",P19="DSQ",P19="OCS",P19="DNF"),((Y$5+1)-Y$5/Wettfahrt)*100*Faktor/Y$5,((Y$5+1)-P19/Wettfahrt)*100*Faktor/Y$5))</f>
        <v>80.64516129032258</v>
      </c>
      <c r="R19" s="27">
        <f>SUM(S19:Y19)-SUM(AA19:AB19)</f>
        <v>341.90621991980225</v>
      </c>
      <c r="S19" s="13">
        <f>E19</f>
        <v>96.15384615384616</v>
      </c>
      <c r="T19" s="14">
        <f>G19</f>
        <v>0</v>
      </c>
      <c r="U19" s="13">
        <f>I19</f>
        <v>94.73684210526316</v>
      </c>
      <c r="V19" s="13">
        <f>K19</f>
        <v>70.37037037037037</v>
      </c>
      <c r="W19" s="13">
        <f>M19</f>
        <v>0</v>
      </c>
      <c r="X19" s="13">
        <f>O19</f>
        <v>0</v>
      </c>
      <c r="Y19" s="13">
        <f>Q19</f>
        <v>80.64516129032258</v>
      </c>
      <c r="Z19" s="11">
        <f>COUNTIF(S19:Y19,"&gt;0")</f>
        <v>4</v>
      </c>
      <c r="AA19" s="13">
        <f>IF(Z19&lt;6,,IF(Z19&gt;=6,IF(SMALL(S19:Y19,1)=0,SMALL(S19:Y19,2),SMALL(S19:Y19,1))))</f>
        <v>0</v>
      </c>
      <c r="AB19" s="13">
        <f>IF(Z19&gt;=7,SMALL(S19:Y19,2),)</f>
        <v>0</v>
      </c>
    </row>
    <row r="20" spans="1:28" ht="13.5" thickBot="1">
      <c r="A20" s="20">
        <f>RANK(R20,$R$7:$R$185)</f>
        <v>14</v>
      </c>
      <c r="B20" s="17" t="s">
        <v>138</v>
      </c>
      <c r="C20" s="7" t="s">
        <v>131</v>
      </c>
      <c r="D20" s="31">
        <v>12</v>
      </c>
      <c r="E20" s="33">
        <f>IF(ISBLANK(D20),,IF(OR(D20="DNS",D20="DSQ",D20="OCS",D20="DNF"),((S$5+1)-S$5/Wettfahrt)*100*Faktor/S$5,((S$5+1)-D20/Wettfahrt)*100*Faktor/S$5))</f>
        <v>57.69230769230769</v>
      </c>
      <c r="F20" s="31">
        <v>5</v>
      </c>
      <c r="G20" s="33">
        <f>IF(ISBLANK(F20),,IF(OR(F20="DNS",F20="DSQ",F20="OCS",F20="DNF"),((T$5+1)-T$5/Wettfahrt)*100*Faktor/T$5,((T$5+1)-F20/Wettfahrt)*100*Faktor/T$5))</f>
        <v>76.47058823529412</v>
      </c>
      <c r="H20" s="31">
        <v>8</v>
      </c>
      <c r="I20" s="33">
        <f>IF(ISBLANK(H20),,IF(OR(H20="DNS",H20="DSQ",H20="OCS",H20="DNF"),((U$5+1)-U$5/Wettfahrt)*100*Faktor/U$5,((U$5+1)-H20/Wettfahrt)*100*Faktor/U$5))</f>
        <v>63.1578947368421</v>
      </c>
      <c r="J20" s="31">
        <v>10</v>
      </c>
      <c r="K20" s="33">
        <f>IF(ISBLANK(J20),,IF(OR(J20="DNS",J20="DSQ",J20="OCS",J20="DNF"),((V$5+1)-V$5/Wettfahrt)*100*Faktor/V$5,((V$5+1)-J20/Wettfahrt)*100*Faktor/V$5))</f>
        <v>66.66666666666667</v>
      </c>
      <c r="L20" s="31"/>
      <c r="M20" s="33">
        <f>IF(ISBLANK(L20),,IF(OR(L20="DNS",L20="DSQ",L20="OCS",L20="DNF"),((W$5+1)-W$5/Wettfahrt)*100*Faktor/W$5,((W$5+1)-L20/Wettfahrt)*100*Faktor/W$5))</f>
        <v>0</v>
      </c>
      <c r="N20" s="31"/>
      <c r="O20" s="33">
        <f>IF(ISBLANK(N20),,IF(OR(N20="DNS",N20="DSQ",N20="OCS",N20="DNF"),((X$5+1)-X$5/Wettfahrt)*100*Faktor/X$5,((X$5+1)-N20/Wettfahrt)*100*Faktor/X$5))</f>
        <v>0</v>
      </c>
      <c r="P20" s="31">
        <v>8</v>
      </c>
      <c r="Q20" s="33">
        <f>IF(ISBLANK(P20),,IF(OR(P20="DNS",P20="DSQ",P20="OCS",P20="DNF"),((Y$5+1)-Y$5/Wettfahrt)*100*Faktor/Y$5,((Y$5+1)-P20/Wettfahrt)*100*Faktor/Y$5))</f>
        <v>77.41935483870968</v>
      </c>
      <c r="R20" s="27">
        <f>SUM(S20:Y20)-SUM(AA20:AB20)</f>
        <v>341.4068121698203</v>
      </c>
      <c r="S20" s="13">
        <f>E20</f>
        <v>57.69230769230769</v>
      </c>
      <c r="T20" s="14">
        <f>G20</f>
        <v>76.47058823529412</v>
      </c>
      <c r="U20" s="13">
        <f>I20</f>
        <v>63.1578947368421</v>
      </c>
      <c r="V20" s="13">
        <f>K20</f>
        <v>66.66666666666667</v>
      </c>
      <c r="W20" s="13">
        <f>M20</f>
        <v>0</v>
      </c>
      <c r="X20" s="13">
        <f>O20</f>
        <v>0</v>
      </c>
      <c r="Y20" s="13">
        <f>Q20</f>
        <v>77.41935483870968</v>
      </c>
      <c r="Z20" s="11">
        <f>COUNTIF(S20:Y20,"&gt;0")</f>
        <v>5</v>
      </c>
      <c r="AA20" s="13">
        <f>IF(Z20&lt;6,,IF(Z20&gt;=6,IF(SMALL(S20:Y20,1)=0,SMALL(S20:Y20,2),SMALL(S20:Y20,1))))</f>
        <v>0</v>
      </c>
      <c r="AB20" s="13">
        <f>IF(Z20&gt;=7,SMALL(S20:Y20,2),)</f>
        <v>0</v>
      </c>
    </row>
    <row r="21" spans="1:28" ht="13.5" thickBot="1">
      <c r="A21" s="20">
        <f>RANK(R21,$R$7:$R$185)</f>
        <v>15</v>
      </c>
      <c r="B21" s="17" t="s">
        <v>47</v>
      </c>
      <c r="C21" s="7" t="s">
        <v>70</v>
      </c>
      <c r="D21" s="31">
        <v>9</v>
      </c>
      <c r="E21" s="33">
        <f>IF(ISBLANK(D21),,IF(OR(D21="DNS",D21="DSQ",D21="OCS",D21="DNF"),((S$5+1)-S$5/Wettfahrt)*100*Faktor/S$5,((S$5+1)-D21/Wettfahrt)*100*Faktor/S$5))</f>
        <v>69.23076923076923</v>
      </c>
      <c r="F21" s="31"/>
      <c r="G21" s="33">
        <f>IF(ISBLANK(F21),,IF(OR(F21="DNS",F21="DSQ",F21="OCS",F21="DNF"),((T$5+1)-T$5/Wettfahrt)*100*Faktor/T$5,((T$5+1)-F21/Wettfahrt)*100*Faktor/T$5))</f>
        <v>0</v>
      </c>
      <c r="H21" s="37"/>
      <c r="I21" s="38">
        <v>74.93</v>
      </c>
      <c r="J21" s="31"/>
      <c r="K21" s="33">
        <f>IF(ISBLANK(J21),,IF(OR(J21="DNS",J21="DSQ",J21="OCS",J21="DNF"),((V$5+1)-V$5/Wettfahrt)*100*Faktor/V$5,((V$5+1)-J21/Wettfahrt)*100*Faktor/V$5))</f>
        <v>0</v>
      </c>
      <c r="L21" s="31">
        <v>4</v>
      </c>
      <c r="M21" s="33">
        <f>IF(ISBLANK(L21),,IF(OR(L21="DNS",L21="DSQ",L21="OCS",L21="DNF"),((W$5+1)-W$5/Wettfahrt)*100*Faktor/W$5,((W$5+1)-L21/Wettfahrt)*100*Faktor/W$5))</f>
        <v>88.88888888888889</v>
      </c>
      <c r="N21" s="31">
        <v>6</v>
      </c>
      <c r="O21" s="33">
        <f>IF(ISBLANK(N21),,IF(OR(N21="DNS",N21="DSQ",N21="OCS",N21="DNF"),((X$5+1)-X$5/Wettfahrt)*100*Faktor/X$5,((X$5+1)-N21/Wettfahrt)*100*Faktor/X$5))</f>
        <v>66.66666666666667</v>
      </c>
      <c r="P21" s="31"/>
      <c r="Q21" s="33">
        <f>IF(ISBLANK(P21),,IF(OR(P21="DNS",P21="DSQ",P21="OCS",P21="DNF"),((Y$5+1)-Y$5/Wettfahrt)*100*Faktor/Y$5,((Y$5+1)-P21/Wettfahrt)*100*Faktor/Y$5))</f>
        <v>0</v>
      </c>
      <c r="R21" s="27">
        <f>SUM(S21:Y21)-SUM(AA21:AB21)</f>
        <v>299.7163247863248</v>
      </c>
      <c r="S21" s="13">
        <f>E21</f>
        <v>69.23076923076923</v>
      </c>
      <c r="T21" s="14">
        <f>G21</f>
        <v>0</v>
      </c>
      <c r="U21" s="13">
        <f>I21</f>
        <v>74.93</v>
      </c>
      <c r="V21" s="13">
        <f>K21</f>
        <v>0</v>
      </c>
      <c r="W21" s="13">
        <f>M21</f>
        <v>88.88888888888889</v>
      </c>
      <c r="X21" s="13">
        <f>O21</f>
        <v>66.66666666666667</v>
      </c>
      <c r="Y21" s="13">
        <f>Q21</f>
        <v>0</v>
      </c>
      <c r="Z21" s="11">
        <f>COUNTIF(S21:Y21,"&gt;0")</f>
        <v>4</v>
      </c>
      <c r="AA21" s="13">
        <f>IF(Z21&lt;6,,IF(Z21&gt;=6,IF(SMALL(S21:Y21,1)=0,SMALL(S21:Y21,2),SMALL(S21:Y21,1))))</f>
        <v>0</v>
      </c>
      <c r="AB21" s="13">
        <f>IF(Z21&gt;=7,SMALL(S21:Y21,2),)</f>
        <v>0</v>
      </c>
    </row>
    <row r="22" spans="1:28" ht="13.5" thickBot="1">
      <c r="A22" s="20">
        <f>RANK(R22,$R$7:$R$185)</f>
        <v>16</v>
      </c>
      <c r="B22" s="17" t="s">
        <v>82</v>
      </c>
      <c r="C22" s="7" t="s">
        <v>83</v>
      </c>
      <c r="D22" s="31">
        <v>7</v>
      </c>
      <c r="E22" s="33">
        <f>IF(ISBLANK(D22),,IF(OR(D22="DNS",D22="DSQ",D22="OCS",D22="DNF"),((S$5+1)-S$5/Wettfahrt)*100*Faktor/S$5,((S$5+1)-D22/Wettfahrt)*100*Faktor/S$5))</f>
        <v>76.92307692307692</v>
      </c>
      <c r="F22" s="31">
        <v>7</v>
      </c>
      <c r="G22" s="33">
        <f>IF(ISBLANK(F22),,IF(OR(F22="DNS",F22="DSQ",F22="OCS",F22="DNF"),((T$5+1)-T$5/Wettfahrt)*100*Faktor/T$5,((T$5+1)-F22/Wettfahrt)*100*Faktor/T$5))</f>
        <v>64.70588235294117</v>
      </c>
      <c r="H22" s="31"/>
      <c r="I22" s="33">
        <f>IF(ISBLANK(H22),,IF(OR(H22="DNS",H22="DSQ",H22="OCS",H22="DNF"),((U$5+1)-U$5/Wettfahrt)*100*Faktor/U$5,((U$5+1)-H22/Wettfahrt)*100*Faktor/U$5))</f>
        <v>0</v>
      </c>
      <c r="J22" s="31"/>
      <c r="K22" s="33">
        <f>IF(ISBLANK(J22),,IF(OR(J22="DNS",J22="DSQ",J22="OCS",J22="DNF"),((V$5+1)-V$5/Wettfahrt)*100*Faktor/V$5,((V$5+1)-J22/Wettfahrt)*100*Faktor/V$5))</f>
        <v>0</v>
      </c>
      <c r="L22" s="31">
        <v>4</v>
      </c>
      <c r="M22" s="33">
        <f>IF(ISBLANK(L22),,IF(OR(L22="DNS",L22="DSQ",L22="OCS",L22="DNF"),((W$5+1)-W$5/Wettfahrt)*100*Faktor/W$5,((W$5+1)-L22/Wettfahrt)*100*Faktor/W$5))</f>
        <v>88.88888888888889</v>
      </c>
      <c r="N22" s="31">
        <v>6</v>
      </c>
      <c r="O22" s="33">
        <f>IF(ISBLANK(N22),,IF(OR(N22="DNS",N22="DSQ",N22="OCS",N22="DNF"),((X$5+1)-X$5/Wettfahrt)*100*Faktor/X$5,((X$5+1)-N22/Wettfahrt)*100*Faktor/X$5))</f>
        <v>66.66666666666667</v>
      </c>
      <c r="P22" s="31"/>
      <c r="Q22" s="33">
        <f>IF(ISBLANK(P22),,IF(OR(P22="DNS",P22="DSQ",P22="OCS",P22="DNF"),((Y$5+1)-Y$5/Wettfahrt)*100*Faktor/Y$5,((Y$5+1)-P22/Wettfahrt)*100*Faktor/Y$5))</f>
        <v>0</v>
      </c>
      <c r="R22" s="27">
        <f>SUM(S22:Y22)-SUM(AA22:AB22)</f>
        <v>297.18451483157367</v>
      </c>
      <c r="S22" s="13">
        <f>E22</f>
        <v>76.92307692307692</v>
      </c>
      <c r="T22" s="14">
        <f>G22</f>
        <v>64.70588235294117</v>
      </c>
      <c r="U22" s="13">
        <f>I22</f>
        <v>0</v>
      </c>
      <c r="V22" s="13">
        <f>K22</f>
        <v>0</v>
      </c>
      <c r="W22" s="13">
        <f>M22</f>
        <v>88.88888888888889</v>
      </c>
      <c r="X22" s="13">
        <f>O22</f>
        <v>66.66666666666667</v>
      </c>
      <c r="Y22" s="13">
        <f>Q22</f>
        <v>0</v>
      </c>
      <c r="Z22" s="11">
        <f>COUNTIF(S22:Y22,"&gt;0")</f>
        <v>4</v>
      </c>
      <c r="AA22" s="13">
        <f>IF(Z22&lt;6,,IF(Z22&gt;=6,IF(SMALL(S22:Y22,1)=0,SMALL(S22:Y22,2),SMALL(S22:Y22,1))))</f>
        <v>0</v>
      </c>
      <c r="AB22" s="13">
        <f>IF(Z22&gt;=7,SMALL(S22:Y22,2),)</f>
        <v>0</v>
      </c>
    </row>
    <row r="23" spans="1:28" ht="13.5" thickBot="1">
      <c r="A23" s="20">
        <f>RANK(R23,$R$7:$R$185)</f>
        <v>17</v>
      </c>
      <c r="B23" s="17" t="s">
        <v>29</v>
      </c>
      <c r="C23" s="7" t="s">
        <v>30</v>
      </c>
      <c r="D23" s="31"/>
      <c r="E23" s="33">
        <f>IF(ISBLANK(D23),,IF(OR(D23="DNS",D23="DSQ",D23="OCS",D23="DNF"),((S$5+1)-S$5/Wettfahrt)*100*Faktor/S$5,((S$5+1)-D23/Wettfahrt)*100*Faktor/S$5))</f>
        <v>0</v>
      </c>
      <c r="F23" s="31">
        <v>1</v>
      </c>
      <c r="G23" s="33">
        <f>IF(ISBLANK(F23),,IF(OR(F23="DNS",F23="DSQ",F23="OCS",F23="DNF"),((T$5+1)-T$5/Wettfahrt)*100*Faktor/T$5,((T$5+1)-F23/Wettfahrt)*100*Faktor/T$5))</f>
        <v>100</v>
      </c>
      <c r="H23" s="31"/>
      <c r="I23" s="33">
        <f>IF(ISBLANK(H23),,IF(OR(H23="DNS",H23="DSQ",H23="OCS",H23="DNF"),((U$5+1)-U$5/Wettfahrt)*100*Faktor/U$5,((U$5+1)-H23/Wettfahrt)*100*Faktor/U$5))</f>
        <v>0</v>
      </c>
      <c r="J23" s="31"/>
      <c r="K23" s="33">
        <f>IF(ISBLANK(J23),,IF(OR(J23="DNS",J23="DSQ",J23="OCS",J23="DNF"),((V$5+1)-V$5/Wettfahrt)*100*Faktor/V$5,((V$5+1)-J23/Wettfahrt)*100*Faktor/V$5))</f>
        <v>0</v>
      </c>
      <c r="L23" s="31">
        <v>1</v>
      </c>
      <c r="M23" s="33">
        <f>IF(ISBLANK(L23),,IF(OR(L23="DNS",L23="DSQ",L23="OCS",L23="DNF"),((W$5+1)-W$5/Wettfahrt)*100*Faktor/W$5,((W$5+1)-L23/Wettfahrt)*100*Faktor/W$5))</f>
        <v>100</v>
      </c>
      <c r="N23" s="31"/>
      <c r="O23" s="33">
        <f>IF(ISBLANK(N23),,IF(OR(N23="DNS",N23="DSQ",N23="OCS",N23="DNF"),((X$5+1)-X$5/Wettfahrt)*100*Faktor/X$5,((X$5+1)-N23/Wettfahrt)*100*Faktor/X$5))</f>
        <v>0</v>
      </c>
      <c r="P23" s="31">
        <v>2</v>
      </c>
      <c r="Q23" s="33">
        <f>IF(ISBLANK(P23),,IF(OR(P23="DNS",P23="DSQ",P23="OCS",P23="DNF"),((Y$5+1)-Y$5/Wettfahrt)*100*Faktor/Y$5,((Y$5+1)-P23/Wettfahrt)*100*Faktor/Y$5))</f>
        <v>96.7741935483871</v>
      </c>
      <c r="R23" s="27">
        <f>SUM(S23:Y23)-SUM(AA23:AB23)</f>
        <v>296.7741935483871</v>
      </c>
      <c r="S23" s="13">
        <f>E23</f>
        <v>0</v>
      </c>
      <c r="T23" s="14">
        <f>G23</f>
        <v>100</v>
      </c>
      <c r="U23" s="13">
        <f>I23</f>
        <v>0</v>
      </c>
      <c r="V23" s="13">
        <f>K23</f>
        <v>0</v>
      </c>
      <c r="W23" s="13">
        <f>M23</f>
        <v>100</v>
      </c>
      <c r="X23" s="13">
        <f>O23</f>
        <v>0</v>
      </c>
      <c r="Y23" s="13">
        <f>Q23</f>
        <v>96.7741935483871</v>
      </c>
      <c r="Z23" s="11">
        <f>COUNTIF(S23:Y23,"&gt;0")</f>
        <v>3</v>
      </c>
      <c r="AA23" s="13">
        <f>IF(Z23&lt;6,,IF(Z23&gt;=6,IF(SMALL(S23:Y23,1)=0,SMALL(S23:Y23,2),SMALL(S23:Y23,1))))</f>
        <v>0</v>
      </c>
      <c r="AB23" s="13">
        <f>IF(Z23&gt;=7,SMALL(S23:Y23,2),)</f>
        <v>0</v>
      </c>
    </row>
    <row r="24" spans="1:28" ht="13.5" thickBot="1">
      <c r="A24" s="20">
        <f>RANK(R24,$R$7:$R$185)</f>
        <v>18</v>
      </c>
      <c r="B24" s="17" t="s">
        <v>132</v>
      </c>
      <c r="C24" s="7" t="s">
        <v>133</v>
      </c>
      <c r="D24" s="31">
        <v>18</v>
      </c>
      <c r="E24" s="33">
        <f>IF(ISBLANK(D24),,IF(OR(D24="DNS",D24="DSQ",D24="OCS",D24="DNF"),((S$5+1)-S$5/Wettfahrt)*100*Faktor/S$5,((S$5+1)-D24/Wettfahrt)*100*Faktor/S$5))</f>
        <v>34.61538461538461</v>
      </c>
      <c r="F24" s="31">
        <v>8</v>
      </c>
      <c r="G24" s="33">
        <f>IF(ISBLANK(F24),,IF(OR(F24="DNS",F24="DSQ",F24="OCS",F24="DNF"),((T$5+1)-T$5/Wettfahrt)*100*Faktor/T$5,((T$5+1)-F24/Wettfahrt)*100*Faktor/T$5))</f>
        <v>58.8235294117647</v>
      </c>
      <c r="H24" s="31">
        <v>9</v>
      </c>
      <c r="I24" s="33">
        <f>IF(ISBLANK(H24),,IF(OR(H24="DNS",H24="DSQ",H24="OCS",H24="DNF"),((U$5+1)-U$5/Wettfahrt)*100*Faktor/U$5,((U$5+1)-H24/Wettfahrt)*100*Faktor/U$5))</f>
        <v>57.89473684210526</v>
      </c>
      <c r="J24" s="31">
        <v>8</v>
      </c>
      <c r="K24" s="33">
        <f>IF(ISBLANK(J24),,IF(OR(J24="DNS",J24="DSQ",J24="OCS",J24="DNF"),((V$5+1)-V$5/Wettfahrt)*100*Faktor/V$5,((V$5+1)-J24/Wettfahrt)*100*Faktor/V$5))</f>
        <v>74.07407407407408</v>
      </c>
      <c r="L24" s="31">
        <v>15</v>
      </c>
      <c r="M24" s="33">
        <f>IF(ISBLANK(L24),,IF(OR(L24="DNS",L24="DSQ",L24="OCS",L24="DNF"),((W$5+1)-W$5/Wettfahrt)*100*Faktor/W$5,((W$5+1)-L24/Wettfahrt)*100*Faktor/W$5))</f>
        <v>48.148148148148145</v>
      </c>
      <c r="N24" s="31">
        <v>8</v>
      </c>
      <c r="O24" s="33">
        <f>IF(ISBLANK(N24),,IF(OR(N24="DNS",N24="DSQ",N24="OCS",N24="DNF"),((X$5+1)-X$5/Wettfahrt)*100*Faktor/X$5,((X$5+1)-N24/Wettfahrt)*100*Faktor/X$5))</f>
        <v>53.333333333333336</v>
      </c>
      <c r="P24" s="31"/>
      <c r="Q24" s="33">
        <f>IF(ISBLANK(P24),,IF(OR(P24="DNS",P24="DSQ",P24="OCS",P24="DNF"),((Y$5+1)-Y$5/Wettfahrt)*100*Faktor/Y$5,((Y$5+1)-P24/Wettfahrt)*100*Faktor/Y$5))</f>
        <v>0</v>
      </c>
      <c r="R24" s="27">
        <f>SUM(S24:Y24)-SUM(AA24:AB24)</f>
        <v>292.2738218094255</v>
      </c>
      <c r="S24" s="13">
        <f>E24</f>
        <v>34.61538461538461</v>
      </c>
      <c r="T24" s="14">
        <f>G24</f>
        <v>58.8235294117647</v>
      </c>
      <c r="U24" s="13">
        <f>I24</f>
        <v>57.89473684210526</v>
      </c>
      <c r="V24" s="13">
        <f>K24</f>
        <v>74.07407407407408</v>
      </c>
      <c r="W24" s="13">
        <f>M24</f>
        <v>48.148148148148145</v>
      </c>
      <c r="X24" s="13">
        <f>O24</f>
        <v>53.333333333333336</v>
      </c>
      <c r="Y24" s="13">
        <f>Q24</f>
        <v>0</v>
      </c>
      <c r="Z24" s="11">
        <f>COUNTIF(S24:Y24,"&gt;0")</f>
        <v>6</v>
      </c>
      <c r="AA24" s="13">
        <f>IF(Z24&lt;6,,IF(Z24&gt;=6,IF(SMALL(S24:Y24,1)=0,SMALL(S24:Y24,2),SMALL(S24:Y24,1))))</f>
        <v>34.61538461538461</v>
      </c>
      <c r="AB24" s="13">
        <f>IF(Z24&gt;=7,SMALL(S24:Y24,2),)</f>
        <v>0</v>
      </c>
    </row>
    <row r="25" spans="1:28" ht="13.5" thickBot="1">
      <c r="A25" s="20">
        <v>18</v>
      </c>
      <c r="B25" s="17" t="s">
        <v>72</v>
      </c>
      <c r="C25" s="7" t="s">
        <v>73</v>
      </c>
      <c r="D25" s="31">
        <v>18</v>
      </c>
      <c r="E25" s="33">
        <f>IF(ISBLANK(D25),,IF(OR(D25="DNS",D25="DSQ",D25="OCS",D25="DNF"),((S$5+1)-S$5/Wettfahrt)*100*Faktor/S$5,((S$5+1)-D25/Wettfahrt)*100*Faktor/S$5))</f>
        <v>34.61538461538461</v>
      </c>
      <c r="F25" s="31">
        <v>8</v>
      </c>
      <c r="G25" s="33">
        <f>IF(ISBLANK(F25),,IF(OR(F25="DNS",F25="DSQ",F25="OCS",F25="DNF"),((T$5+1)-T$5/Wettfahrt)*100*Faktor/T$5,((T$5+1)-F25/Wettfahrt)*100*Faktor/T$5))</f>
        <v>58.8235294117647</v>
      </c>
      <c r="H25" s="31">
        <v>9</v>
      </c>
      <c r="I25" s="33">
        <f>IF(ISBLANK(H25),,IF(OR(H25="DNS",H25="DSQ",H25="OCS",H25="DNF"),((U$5+1)-U$5/Wettfahrt)*100*Faktor/U$5,((U$5+1)-H25/Wettfahrt)*100*Faktor/U$5))</f>
        <v>57.89473684210526</v>
      </c>
      <c r="J25" s="31">
        <v>8</v>
      </c>
      <c r="K25" s="33">
        <f>IF(ISBLANK(J25),,IF(OR(J25="DNS",J25="DSQ",J25="OCS",J25="DNF"),((V$5+1)-V$5/Wettfahrt)*100*Faktor/V$5,((V$5+1)-J25/Wettfahrt)*100*Faktor/V$5))</f>
        <v>74.07407407407408</v>
      </c>
      <c r="L25" s="31">
        <v>15</v>
      </c>
      <c r="M25" s="33">
        <f>IF(ISBLANK(L25),,IF(OR(L25="DNS",L25="DSQ",L25="OCS",L25="DNF"),((W$5+1)-W$5/Wettfahrt)*100*Faktor/W$5,((W$5+1)-L25/Wettfahrt)*100*Faktor/W$5))</f>
        <v>48.148148148148145</v>
      </c>
      <c r="N25" s="31">
        <v>8</v>
      </c>
      <c r="O25" s="33">
        <f>IF(ISBLANK(N25),,IF(OR(N25="DNS",N25="DSQ",N25="OCS",N25="DNF"),((X$5+1)-X$5/Wettfahrt)*100*Faktor/X$5,((X$5+1)-N25/Wettfahrt)*100*Faktor/X$5))</f>
        <v>53.333333333333336</v>
      </c>
      <c r="P25" s="31">
        <v>25</v>
      </c>
      <c r="Q25" s="33">
        <f>IF(ISBLANK(P25),,IF(OR(P25="DNS",P25="DSQ",P25="OCS",P25="DNF"),((Y$5+1)-Y$5/Wettfahrt)*100*Faktor/Y$5,((Y$5+1)-P25/Wettfahrt)*100*Faktor/Y$5))</f>
        <v>22.580645161290324</v>
      </c>
      <c r="R25" s="27">
        <f>SUM(S25:Y25)-SUM(AA25:AB25)</f>
        <v>292.27382180942544</v>
      </c>
      <c r="S25" s="13">
        <f>E25</f>
        <v>34.61538461538461</v>
      </c>
      <c r="T25" s="14">
        <f>G25</f>
        <v>58.8235294117647</v>
      </c>
      <c r="U25" s="13">
        <f>I25</f>
        <v>57.89473684210526</v>
      </c>
      <c r="V25" s="13">
        <f>K25</f>
        <v>74.07407407407408</v>
      </c>
      <c r="W25" s="13">
        <f>M25</f>
        <v>48.148148148148145</v>
      </c>
      <c r="X25" s="13">
        <f>O25</f>
        <v>53.333333333333336</v>
      </c>
      <c r="Y25" s="13">
        <f>Q25</f>
        <v>22.580645161290324</v>
      </c>
      <c r="Z25" s="11">
        <f>COUNTIF(S25:Y25,"&gt;0")</f>
        <v>7</v>
      </c>
      <c r="AA25" s="13">
        <f>IF(Z25&lt;6,,IF(Z25&gt;=6,IF(SMALL(S25:Y25,1)=0,SMALL(S25:Y25,2),SMALL(S25:Y25,1))))</f>
        <v>22.580645161290324</v>
      </c>
      <c r="AB25" s="13">
        <f>IF(Z25&gt;=7,SMALL(S25:Y25,2),)</f>
        <v>34.61538461538461</v>
      </c>
    </row>
    <row r="26" spans="1:28" ht="13.5" thickBot="1">
      <c r="A26" s="20">
        <f>RANK(R26,$R$7:$R$185)</f>
        <v>20</v>
      </c>
      <c r="B26" s="17" t="s">
        <v>3</v>
      </c>
      <c r="C26" s="7" t="s">
        <v>63</v>
      </c>
      <c r="D26" s="31">
        <v>9</v>
      </c>
      <c r="E26" s="33">
        <f>IF(ISBLANK(D26),,IF(OR(D26="DNS",D26="DSQ",D26="OCS",D26="DNF"),((S$5+1)-S$5/Wettfahrt)*100*Faktor/S$5,((S$5+1)-D26/Wettfahrt)*100*Faktor/S$5))</f>
        <v>69.23076923076923</v>
      </c>
      <c r="F26" s="31"/>
      <c r="G26" s="33">
        <f>IF(ISBLANK(F26),,IF(OR(F26="DNS",F26="DSQ",F26="OCS",F26="DNF"),((T$5+1)-T$5/Wettfahrt)*100*Faktor/T$5,((T$5+1)-F26/Wettfahrt)*100*Faktor/T$5))</f>
        <v>0</v>
      </c>
      <c r="H26" s="37"/>
      <c r="I26" s="38">
        <v>71.26</v>
      </c>
      <c r="J26" s="31"/>
      <c r="K26" s="33">
        <f>IF(ISBLANK(J26),,IF(OR(J26="DNS",J26="DSQ",J26="OCS",J26="DNF"),((V$5+1)-V$5/Wettfahrt)*100*Faktor/V$5,((V$5+1)-J26/Wettfahrt)*100*Faktor/V$5))</f>
        <v>0</v>
      </c>
      <c r="L26" s="31">
        <v>9</v>
      </c>
      <c r="M26" s="33">
        <f>IF(ISBLANK(L26),,IF(OR(L26="DNS",L26="DSQ",L26="OCS",L26="DNF"),((W$5+1)-W$5/Wettfahrt)*100*Faktor/W$5,((W$5+1)-L26/Wettfahrt)*100*Faktor/W$5))</f>
        <v>70.37037037037037</v>
      </c>
      <c r="N26" s="31"/>
      <c r="O26" s="33">
        <f>IF(ISBLANK(N26),,IF(OR(N26="DNS",N26="DSQ",N26="OCS",N26="DNF"),((X$5+1)-X$5/Wettfahrt)*100*Faktor/X$5,((X$5+1)-N26/Wettfahrt)*100*Faktor/X$5))</f>
        <v>0</v>
      </c>
      <c r="P26" s="31">
        <v>9</v>
      </c>
      <c r="Q26" s="33">
        <f>IF(ISBLANK(P26),,IF(OR(P26="DNS",P26="DSQ",P26="OCS",P26="DNF"),((Y$5+1)-Y$5/Wettfahrt)*100*Faktor/Y$5,((Y$5+1)-P26/Wettfahrt)*100*Faktor/Y$5))</f>
        <v>74.19354838709677</v>
      </c>
      <c r="R26" s="27">
        <f>SUM(S26:Y26)-SUM(AA26:AB26)</f>
        <v>285.05468798823637</v>
      </c>
      <c r="S26" s="13">
        <f>E26</f>
        <v>69.23076923076923</v>
      </c>
      <c r="T26" s="14">
        <f>G26</f>
        <v>0</v>
      </c>
      <c r="U26" s="13">
        <f>I26</f>
        <v>71.26</v>
      </c>
      <c r="V26" s="13">
        <f>K26</f>
        <v>0</v>
      </c>
      <c r="W26" s="13">
        <f>M26</f>
        <v>70.37037037037037</v>
      </c>
      <c r="X26" s="13">
        <f>O26</f>
        <v>0</v>
      </c>
      <c r="Y26" s="13">
        <f>Q26</f>
        <v>74.19354838709677</v>
      </c>
      <c r="Z26" s="11">
        <f>COUNTIF(S26:Y26,"&gt;0")</f>
        <v>4</v>
      </c>
      <c r="AA26" s="13">
        <f>IF(Z26&lt;6,,IF(Z26&gt;=6,IF(SMALL(S26:Y26,1)=0,SMALL(S26:Y26,2),SMALL(S26:Y26,1))))</f>
        <v>0</v>
      </c>
      <c r="AB26" s="13">
        <f>IF(Z26&gt;=7,SMALL(S26:Y26,2),)</f>
        <v>0</v>
      </c>
    </row>
    <row r="27" spans="1:28" ht="13.5" thickBot="1">
      <c r="A27" s="20">
        <f>RANK(R27,$R$7:$R$185)</f>
        <v>21</v>
      </c>
      <c r="B27" s="17" t="s">
        <v>171</v>
      </c>
      <c r="C27" s="7" t="s">
        <v>137</v>
      </c>
      <c r="D27" s="31">
        <v>2</v>
      </c>
      <c r="E27" s="33">
        <f>IF(ISBLANK(D27),,IF(OR(D27="DNS",D27="DSQ",D27="OCS",D27="DNF"),((S$5+1)-S$5/Wettfahrt)*100*Faktor/S$5,((S$5+1)-D27/Wettfahrt)*100*Faktor/S$5))</f>
        <v>96.15384615384616</v>
      </c>
      <c r="F27" s="31"/>
      <c r="G27" s="33">
        <f>IF(ISBLANK(F27),,IF(OR(F27="DNS",F27="DSQ",F27="OCS",F27="DNF"),((T$5+1)-T$5/Wettfahrt)*100*Faktor/T$5,((T$5+1)-F27/Wettfahrt)*100*Faktor/T$5))</f>
        <v>0</v>
      </c>
      <c r="H27" s="31">
        <v>2</v>
      </c>
      <c r="I27" s="33">
        <f>IF(ISBLANK(H27),,IF(OR(H27="DNS",H27="DSQ",H27="OCS",H27="DNF"),((U$5+1)-U$5/Wettfahrt)*100*Faktor/U$5,((U$5+1)-H27/Wettfahrt)*100*Faktor/U$5))</f>
        <v>94.73684210526316</v>
      </c>
      <c r="J27" s="31"/>
      <c r="K27" s="33">
        <f>IF(ISBLANK(J27),,IF(OR(J27="DNS",J27="DSQ",J27="OCS",J27="DNF"),((V$5+1)-V$5/Wettfahrt)*100*Faktor/V$5,((V$5+1)-J27/Wettfahrt)*100*Faktor/V$5))</f>
        <v>0</v>
      </c>
      <c r="L27" s="31">
        <v>4</v>
      </c>
      <c r="M27" s="33">
        <f>IF(ISBLANK(L27),,IF(OR(L27="DNS",L27="DSQ",L27="OCS",L27="DNF"),((W$5+1)-W$5/Wettfahrt)*100*Faktor/W$5,((W$5+1)-L27/Wettfahrt)*100*Faktor/W$5))</f>
        <v>88.88888888888889</v>
      </c>
      <c r="N27" s="31"/>
      <c r="O27" s="33">
        <f>IF(ISBLANK(N27),,IF(OR(N27="DNS",N27="DSQ",N27="OCS",N27="DNF"),((X$5+1)-X$5/Wettfahrt)*100*Faktor/X$5,((X$5+1)-N27/Wettfahrt)*100*Faktor/X$5))</f>
        <v>0</v>
      </c>
      <c r="P27" s="31"/>
      <c r="Q27" s="33">
        <f>IF(ISBLANK(P27),,IF(OR(P27="DNS",P27="DSQ",P27="OCS",P27="DNF"),((Y$5+1)-Y$5/Wettfahrt)*100*Faktor/Y$5,((Y$5+1)-P27/Wettfahrt)*100*Faktor/Y$5))</f>
        <v>0</v>
      </c>
      <c r="R27" s="27">
        <f>SUM(S27:Y27)-SUM(AA27:AB27)</f>
        <v>279.7795771479982</v>
      </c>
      <c r="S27" s="13">
        <f>E27</f>
        <v>96.15384615384616</v>
      </c>
      <c r="T27" s="14">
        <f>G27</f>
        <v>0</v>
      </c>
      <c r="U27" s="13">
        <f>I27</f>
        <v>94.73684210526316</v>
      </c>
      <c r="V27" s="13">
        <f>K27</f>
        <v>0</v>
      </c>
      <c r="W27" s="13">
        <f>M27</f>
        <v>88.88888888888889</v>
      </c>
      <c r="X27" s="13">
        <f>O27</f>
        <v>0</v>
      </c>
      <c r="Y27" s="13">
        <f>Q27</f>
        <v>0</v>
      </c>
      <c r="Z27" s="11">
        <f>COUNTIF(S27:Y27,"&gt;0")</f>
        <v>3</v>
      </c>
      <c r="AA27" s="13">
        <f>IF(Z27&lt;6,,IF(Z27&gt;=6,IF(SMALL(S27:Y27,1)=0,SMALL(S27:Y27,2),SMALL(S27:Y27,1))))</f>
        <v>0</v>
      </c>
      <c r="AB27" s="13">
        <f>IF(Z27&gt;=7,SMALL(S27:Y27,2),)</f>
        <v>0</v>
      </c>
    </row>
    <row r="28" spans="1:28" ht="13.5" thickBot="1">
      <c r="A28" s="20">
        <f>RANK(R28,$R$7:$R$185)</f>
        <v>22</v>
      </c>
      <c r="B28" s="17" t="s">
        <v>4</v>
      </c>
      <c r="C28" s="7" t="s">
        <v>25</v>
      </c>
      <c r="D28" s="31">
        <v>13</v>
      </c>
      <c r="E28" s="33">
        <f>IF(ISBLANK(D28),,IF(OR(D28="DNS",D28="DSQ",D28="OCS",D28="DNF"),((S$5+1)-S$5/Wettfahrt)*100*Faktor/S$5,((S$5+1)-D28/Wettfahrt)*100*Faktor/S$5))</f>
        <v>53.84615384615385</v>
      </c>
      <c r="F28" s="31"/>
      <c r="G28" s="33">
        <f>IF(ISBLANK(F28),,IF(OR(F28="DNS",F28="DSQ",F28="OCS",F28="DNF"),((T$5+1)-T$5/Wettfahrt)*100*Faktor/T$5,((T$5+1)-F28/Wettfahrt)*100*Faktor/T$5))</f>
        <v>0</v>
      </c>
      <c r="H28" s="31">
        <v>15</v>
      </c>
      <c r="I28" s="33">
        <f>IF(ISBLANK(H28),,IF(OR(H28="DNS",H28="DSQ",H28="OCS",H28="DNF"),((U$5+1)-U$5/Wettfahrt)*100*Faktor/U$5,((U$5+1)-H28/Wettfahrt)*100*Faktor/U$5))</f>
        <v>26.31578947368421</v>
      </c>
      <c r="J28" s="31"/>
      <c r="K28" s="33">
        <f>IF(ISBLANK(J28),,IF(OR(J28="DNS",J28="DSQ",J28="OCS",J28="DNF"),((V$5+1)-V$5/Wettfahrt)*100*Faktor/V$5,((V$5+1)-J28/Wettfahrt)*100*Faktor/V$5))</f>
        <v>0</v>
      </c>
      <c r="L28" s="31">
        <v>9</v>
      </c>
      <c r="M28" s="33">
        <f>IF(ISBLANK(L28),,IF(OR(L28="DNS",L28="DSQ",L28="OCS",L28="DNF"),((W$5+1)-W$5/Wettfahrt)*100*Faktor/W$5,((W$5+1)-L28/Wettfahrt)*100*Faktor/W$5))</f>
        <v>70.37037037037037</v>
      </c>
      <c r="N28" s="31">
        <v>5</v>
      </c>
      <c r="O28" s="33">
        <f>IF(ISBLANK(N28),,IF(OR(N28="DNS",N28="DSQ",N28="OCS",N28="DNF"),((X$5+1)-X$5/Wettfahrt)*100*Faktor/X$5,((X$5+1)-N28/Wettfahrt)*100*Faktor/X$5))</f>
        <v>73.33333333333333</v>
      </c>
      <c r="P28" s="31">
        <v>18</v>
      </c>
      <c r="Q28" s="33">
        <f>IF(ISBLANK(P28),,IF(OR(P28="DNS",P28="DSQ",P28="OCS",P28="DNF"),((Y$5+1)-Y$5/Wettfahrt)*100*Faktor/Y$5,((Y$5+1)-P28/Wettfahrt)*100*Faktor/Y$5))</f>
        <v>45.16129032258065</v>
      </c>
      <c r="R28" s="27">
        <f>SUM(S28:Y28)-SUM(AA28:AB28)</f>
        <v>269.0269373461224</v>
      </c>
      <c r="S28" s="13">
        <f>E28</f>
        <v>53.84615384615385</v>
      </c>
      <c r="T28" s="14">
        <f>G28</f>
        <v>0</v>
      </c>
      <c r="U28" s="13">
        <f>I28</f>
        <v>26.31578947368421</v>
      </c>
      <c r="V28" s="13">
        <f>K28</f>
        <v>0</v>
      </c>
      <c r="W28" s="13">
        <f>M28</f>
        <v>70.37037037037037</v>
      </c>
      <c r="X28" s="13">
        <f>O28</f>
        <v>73.33333333333333</v>
      </c>
      <c r="Y28" s="13">
        <f>Q28</f>
        <v>45.16129032258065</v>
      </c>
      <c r="Z28" s="11">
        <f>COUNTIF(S28:Y28,"&gt;0")</f>
        <v>5</v>
      </c>
      <c r="AA28" s="13">
        <f>IF(Z28&lt;6,,IF(Z28&gt;=6,IF(SMALL(S28:Y28,1)=0,SMALL(S28:Y28,2),SMALL(S28:Y28,1))))</f>
        <v>0</v>
      </c>
      <c r="AB28" s="13">
        <f>IF(Z28&gt;=7,SMALL(S28:Y28,2),)</f>
        <v>0</v>
      </c>
    </row>
    <row r="29" spans="1:28" ht="13.5" thickBot="1">
      <c r="A29" s="20">
        <f>RANK(R29,$R$7:$R$185)</f>
        <v>23</v>
      </c>
      <c r="B29" s="17" t="s">
        <v>171</v>
      </c>
      <c r="C29" s="7" t="s">
        <v>245</v>
      </c>
      <c r="D29" s="31">
        <v>2</v>
      </c>
      <c r="E29" s="33">
        <f>IF(ISBLANK(D29),,IF(OR(D29="DNS",D29="DSQ",D29="OCS",D29="DNF"),((S$5+1)-S$5/Wettfahrt)*100*Faktor/S$5,((S$5+1)-D29/Wettfahrt)*100*Faktor/S$5))</f>
        <v>96.15384615384616</v>
      </c>
      <c r="F29" s="31"/>
      <c r="G29" s="33">
        <f>IF(ISBLANK(F29),,IF(OR(F29="DNS",F29="DSQ",F29="OCS",F29="DNF"),((T$5+1)-T$5/Wettfahrt)*100*Faktor/T$5,((T$5+1)-F29/Wettfahrt)*100*Faktor/T$5))</f>
        <v>0</v>
      </c>
      <c r="H29" s="31">
        <v>2</v>
      </c>
      <c r="I29" s="33">
        <f>IF(ISBLANK(H29),,IF(OR(H29="DNS",H29="DSQ",H29="OCS",H29="DNF"),((U$5+1)-U$5/Wettfahrt)*100*Faktor/U$5,((U$5+1)-H29/Wettfahrt)*100*Faktor/U$5))</f>
        <v>94.73684210526316</v>
      </c>
      <c r="J29" s="31">
        <v>9</v>
      </c>
      <c r="K29" s="33">
        <f>IF(ISBLANK(J29),,IF(OR(J29="DNS",J29="DSQ",J29="OCS",J29="DNF"),((V$5+1)-V$5/Wettfahrt)*100*Faktor/V$5,((V$5+1)-J29/Wettfahrt)*100*Faktor/V$5))</f>
        <v>70.37037037037037</v>
      </c>
      <c r="L29" s="31"/>
      <c r="M29" s="33">
        <f>IF(ISBLANK(L29),,IF(OR(L29="DNS",L29="DSQ",L29="OCS",L29="DNF"),((W$5+1)-W$5/Wettfahrt)*100*Faktor/W$5,((W$5+1)-L29/Wettfahrt)*100*Faktor/W$5))</f>
        <v>0</v>
      </c>
      <c r="N29" s="31" t="s">
        <v>261</v>
      </c>
      <c r="O29" s="33">
        <f>IF(ISBLANK(N29),,IF(OR(N29="DNS",N29="DSQ",N29="OCS",N29="DNF"),((X$5+1)-X$5/Wettfahrt)*100*Faktor/X$5,((X$5+1)-N29/Wettfahrt)*100*Faktor/X$5))</f>
        <v>6.666666666666667</v>
      </c>
      <c r="P29" s="31"/>
      <c r="Q29" s="33">
        <f>IF(ISBLANK(P29),,IF(OR(P29="DNS",P29="DSQ",P29="OCS",P29="DNF"),((Y$5+1)-Y$5/Wettfahrt)*100*Faktor/Y$5,((Y$5+1)-P29/Wettfahrt)*100*Faktor/Y$5))</f>
        <v>0</v>
      </c>
      <c r="R29" s="27">
        <f>SUM(S29:Y29)-SUM(AA29:AB29)</f>
        <v>267.9277252961464</v>
      </c>
      <c r="S29" s="13">
        <f>E29</f>
        <v>96.15384615384616</v>
      </c>
      <c r="T29" s="14">
        <f>G29</f>
        <v>0</v>
      </c>
      <c r="U29" s="13">
        <f>I29</f>
        <v>94.73684210526316</v>
      </c>
      <c r="V29" s="13">
        <f>K29</f>
        <v>70.37037037037037</v>
      </c>
      <c r="W29" s="13">
        <f>M29</f>
        <v>0</v>
      </c>
      <c r="X29" s="13">
        <f>O29</f>
        <v>6.666666666666667</v>
      </c>
      <c r="Y29" s="13">
        <f>Q29</f>
        <v>0</v>
      </c>
      <c r="Z29" s="11">
        <f>COUNTIF(S29:Y29,"&gt;0")</f>
        <v>4</v>
      </c>
      <c r="AA29" s="13">
        <f>IF(Z29&lt;6,,IF(Z29&gt;=6,IF(SMALL(S29:Y29,1)=0,SMALL(S29:Y29,2),SMALL(S29:Y29,1))))</f>
        <v>0</v>
      </c>
      <c r="AB29" s="13">
        <f>IF(Z29&gt;=7,SMALL(S29:Y29,2),)</f>
        <v>0</v>
      </c>
    </row>
    <row r="30" spans="1:28" ht="13.5" thickBot="1">
      <c r="A30" s="20">
        <f>RANK(R30,$R$7:$R$185)</f>
        <v>24</v>
      </c>
      <c r="B30" s="17" t="s">
        <v>54</v>
      </c>
      <c r="C30" s="7" t="s">
        <v>160</v>
      </c>
      <c r="D30" s="31"/>
      <c r="E30" s="33">
        <f>IF(ISBLANK(D30),,IF(OR(D30="DNS",D30="DSQ",D30="OCS",D30="DNF"),((S$5+1)-S$5/Wettfahrt)*100*Faktor/S$5,((S$5+1)-D30/Wettfahrt)*100*Faktor/S$5))</f>
        <v>0</v>
      </c>
      <c r="F30" s="31"/>
      <c r="G30" s="33">
        <f>IF(ISBLANK(F30),,IF(OR(F30="DNS",F30="DSQ",F30="OCS",F30="DNF"),((T$5+1)-T$5/Wettfahrt)*100*Faktor/T$5,((T$5+1)-F30/Wettfahrt)*100*Faktor/T$5))</f>
        <v>0</v>
      </c>
      <c r="H30" s="31">
        <v>9</v>
      </c>
      <c r="I30" s="33">
        <f>IF(ISBLANK(H30),,IF(OR(H30="DNS",H30="DSQ",H30="OCS",H30="DNF"),((U$5+1)-U$5/Wettfahrt)*100*Faktor/U$5,((U$5+1)-H30/Wettfahrt)*100*Faktor/U$5))</f>
        <v>57.89473684210526</v>
      </c>
      <c r="J30" s="31">
        <v>8</v>
      </c>
      <c r="K30" s="33">
        <f>IF(ISBLANK(J30),,IF(OR(J30="DNS",J30="DSQ",J30="OCS",J30="DNF"),((V$5+1)-V$5/Wettfahrt)*100*Faktor/V$5,((V$5+1)-J30/Wettfahrt)*100*Faktor/V$5))</f>
        <v>74.07407407407408</v>
      </c>
      <c r="L30" s="31">
        <v>15</v>
      </c>
      <c r="M30" s="33">
        <f>IF(ISBLANK(L30),,IF(OR(L30="DNS",L30="DSQ",L30="OCS",L30="DNF"),((W$5+1)-W$5/Wettfahrt)*100*Faktor/W$5,((W$5+1)-L30/Wettfahrt)*100*Faktor/W$5))</f>
        <v>48.148148148148145</v>
      </c>
      <c r="N30" s="31">
        <v>8</v>
      </c>
      <c r="O30" s="33">
        <f>IF(ISBLANK(N30),,IF(OR(N30="DNS",N30="DSQ",N30="OCS",N30="DNF"),((X$5+1)-X$5/Wettfahrt)*100*Faktor/X$5,((X$5+1)-N30/Wettfahrt)*100*Faktor/X$5))</f>
        <v>53.333333333333336</v>
      </c>
      <c r="P30" s="31">
        <v>25</v>
      </c>
      <c r="Q30" s="33">
        <f>IF(ISBLANK(P30),,IF(OR(P30="DNS",P30="DSQ",P30="OCS",P30="DNF"),((Y$5+1)-Y$5/Wettfahrt)*100*Faktor/Y$5,((Y$5+1)-P30/Wettfahrt)*100*Faktor/Y$5))</f>
        <v>22.580645161290324</v>
      </c>
      <c r="R30" s="27">
        <f>SUM(S30:Y30)-SUM(AA30:AB30)</f>
        <v>256.03093755895117</v>
      </c>
      <c r="S30" s="13">
        <f>E30</f>
        <v>0</v>
      </c>
      <c r="T30" s="14">
        <f>G30</f>
        <v>0</v>
      </c>
      <c r="U30" s="13">
        <f>I30</f>
        <v>57.89473684210526</v>
      </c>
      <c r="V30" s="13">
        <f>K30</f>
        <v>74.07407407407408</v>
      </c>
      <c r="W30" s="13">
        <f>M30</f>
        <v>48.148148148148145</v>
      </c>
      <c r="X30" s="13">
        <f>O30</f>
        <v>53.333333333333336</v>
      </c>
      <c r="Y30" s="13">
        <f>Q30</f>
        <v>22.580645161290324</v>
      </c>
      <c r="Z30" s="11">
        <f>COUNTIF(S30:Y30,"&gt;0")</f>
        <v>5</v>
      </c>
      <c r="AA30" s="13">
        <f>IF(Z30&lt;6,,IF(Z30&gt;=6,IF(SMALL(S30:Y30,1)=0,SMALL(S30:Y30,2),SMALL(S30:Y30,1))))</f>
        <v>0</v>
      </c>
      <c r="AB30" s="13">
        <f>IF(Z30&gt;=7,SMALL(S30:Y30,2),)</f>
        <v>0</v>
      </c>
    </row>
    <row r="31" spans="1:28" ht="13.5" thickBot="1">
      <c r="A31" s="20">
        <f>RANK(R31,$R$7:$R$185)</f>
        <v>25</v>
      </c>
      <c r="B31" s="17" t="s">
        <v>183</v>
      </c>
      <c r="C31" s="7" t="s">
        <v>68</v>
      </c>
      <c r="D31" s="31"/>
      <c r="E31" s="33">
        <f>IF(ISBLANK(D31),,IF(OR(D31="DNS",D31="DSQ",D31="OCS",D31="DNF"),((S$5+1)-S$5/Wettfahrt)*100*Faktor/S$5,((S$5+1)-D31/Wettfahrt)*100*Faktor/S$5))</f>
        <v>0</v>
      </c>
      <c r="F31" s="31">
        <v>10</v>
      </c>
      <c r="G31" s="33">
        <f>IF(ISBLANK(F31),,IF(OR(F31="DNS",F31="DSQ",F31="OCS",F31="DNF"),((T$5+1)-T$5/Wettfahrt)*100*Faktor/T$5,((T$5+1)-F31/Wettfahrt)*100*Faktor/T$5))</f>
        <v>47.05882352941177</v>
      </c>
      <c r="H31" s="31"/>
      <c r="I31" s="33">
        <f>IF(ISBLANK(H31),,IF(OR(H31="DNS",H31="DSQ",H31="OCS",H31="DNF"),((U$5+1)-U$5/Wettfahrt)*100*Faktor/U$5,((U$5+1)-H31/Wettfahrt)*100*Faktor/U$5))</f>
        <v>0</v>
      </c>
      <c r="J31" s="31">
        <v>18</v>
      </c>
      <c r="K31" s="33">
        <f>IF(ISBLANK(J31),,IF(OR(J31="DNS",J31="DSQ",J31="OCS",J31="DNF"),((V$5+1)-V$5/Wettfahrt)*100*Faktor/V$5,((V$5+1)-J31/Wettfahrt)*100*Faktor/V$5))</f>
        <v>37.03703703703704</v>
      </c>
      <c r="L31" s="31">
        <v>9</v>
      </c>
      <c r="M31" s="33">
        <f>IF(ISBLANK(L31),,IF(OR(L31="DNS",L31="DSQ",L31="OCS",L31="DNF"),((W$5+1)-W$5/Wettfahrt)*100*Faktor/W$5,((W$5+1)-L31/Wettfahrt)*100*Faktor/W$5))</f>
        <v>70.37037037037037</v>
      </c>
      <c r="N31" s="31">
        <v>5</v>
      </c>
      <c r="O31" s="33">
        <f>IF(ISBLANK(N31),,IF(OR(N31="DNS",N31="DSQ",N31="OCS",N31="DNF"),((X$5+1)-X$5/Wettfahrt)*100*Faktor/X$5,((X$5+1)-N31/Wettfahrt)*100*Faktor/X$5))</f>
        <v>73.33333333333333</v>
      </c>
      <c r="P31" s="31">
        <v>27</v>
      </c>
      <c r="Q31" s="33">
        <f>IF(ISBLANK(P31),,IF(OR(P31="DNS",P31="DSQ",P31="OCS",P31="DNF"),((Y$5+1)-Y$5/Wettfahrt)*100*Faktor/Y$5,((Y$5+1)-P31/Wettfahrt)*100*Faktor/Y$5))</f>
        <v>16.129032258064516</v>
      </c>
      <c r="R31" s="27">
        <f>SUM(S31:Y31)-SUM(AA31:AB31)</f>
        <v>243.92859652821699</v>
      </c>
      <c r="S31" s="13">
        <f>E31</f>
        <v>0</v>
      </c>
      <c r="T31" s="14">
        <f>G31</f>
        <v>47.05882352941177</v>
      </c>
      <c r="U31" s="13">
        <f>I31</f>
        <v>0</v>
      </c>
      <c r="V31" s="13">
        <f>K31</f>
        <v>37.03703703703704</v>
      </c>
      <c r="W31" s="13">
        <f>M31</f>
        <v>70.37037037037037</v>
      </c>
      <c r="X31" s="13">
        <f>O31</f>
        <v>73.33333333333333</v>
      </c>
      <c r="Y31" s="13">
        <f>Q31</f>
        <v>16.129032258064516</v>
      </c>
      <c r="Z31" s="11">
        <f>COUNTIF(S31:Y31,"&gt;0")</f>
        <v>5</v>
      </c>
      <c r="AA31" s="13">
        <f>IF(Z31&lt;6,,IF(Z31&gt;=6,IF(SMALL(S31:Y31,1)=0,SMALL(S31:Y31,2),SMALL(S31:Y31,1))))</f>
        <v>0</v>
      </c>
      <c r="AB31" s="13">
        <f>IF(Z31&gt;=7,SMALL(S31:Y31,2),)</f>
        <v>0</v>
      </c>
    </row>
    <row r="32" spans="1:28" ht="13.5" thickBot="1">
      <c r="A32" s="20">
        <f>RANK(R32,$R$7:$R$185)</f>
        <v>26</v>
      </c>
      <c r="B32" s="17" t="s">
        <v>211</v>
      </c>
      <c r="C32" s="7" t="s">
        <v>30</v>
      </c>
      <c r="D32" s="31">
        <v>6</v>
      </c>
      <c r="E32" s="33">
        <f>IF(ISBLANK(D32),,IF(OR(D32="DNS",D32="DSQ",D32="OCS",D32="DNF"),((S$5+1)-S$5/Wettfahrt)*100*Faktor/S$5,((S$5+1)-D32/Wettfahrt)*100*Faktor/S$5))</f>
        <v>80.76923076923077</v>
      </c>
      <c r="F32" s="31">
        <v>4</v>
      </c>
      <c r="G32" s="33">
        <f>IF(ISBLANK(F32),,IF(OR(F32="DNS",F32="DSQ",F32="OCS",F32="DNF"),((T$5+1)-T$5/Wettfahrt)*100*Faktor/T$5,((T$5+1)-F32/Wettfahrt)*100*Faktor/T$5))</f>
        <v>82.3529411764706</v>
      </c>
      <c r="H32" s="31"/>
      <c r="I32" s="33">
        <f>IF(ISBLANK(H32),,IF(OR(H32="DNS",H32="DSQ",H32="OCS",H32="DNF"),((U$5+1)-U$5/Wettfahrt)*100*Faktor/U$5,((U$5+1)-H32/Wettfahrt)*100*Faktor/U$5))</f>
        <v>0</v>
      </c>
      <c r="J32" s="31"/>
      <c r="K32" s="33">
        <f>IF(ISBLANK(J32),,IF(OR(J32="DNS",J32="DSQ",J32="OCS",J32="DNF"),((V$5+1)-V$5/Wettfahrt)*100*Faktor/V$5,((V$5+1)-J32/Wettfahrt)*100*Faktor/V$5))</f>
        <v>0</v>
      </c>
      <c r="L32" s="31">
        <v>8</v>
      </c>
      <c r="M32" s="33">
        <f>IF(ISBLANK(L32),,IF(OR(L32="DNS",L32="DSQ",L32="OCS",L32="DNF"),((W$5+1)-W$5/Wettfahrt)*100*Faktor/W$5,((W$5+1)-L32/Wettfahrt)*100*Faktor/W$5))</f>
        <v>74.07407407407408</v>
      </c>
      <c r="N32" s="31"/>
      <c r="O32" s="33">
        <f>IF(ISBLANK(N32),,IF(OR(N32="DNS",N32="DSQ",N32="OCS",N32="DNF"),((X$5+1)-X$5/Wettfahrt)*100*Faktor/X$5,((X$5+1)-N32/Wettfahrt)*100*Faktor/X$5))</f>
        <v>0</v>
      </c>
      <c r="P32" s="31"/>
      <c r="Q32" s="33">
        <f>IF(ISBLANK(P32),,IF(OR(P32="DNS",P32="DSQ",P32="OCS",P32="DNF"),((Y$5+1)-Y$5/Wettfahrt)*100*Faktor/Y$5,((Y$5+1)-P32/Wettfahrt)*100*Faktor/Y$5))</f>
        <v>0</v>
      </c>
      <c r="R32" s="27">
        <f>SUM(S32:Y32)-SUM(AA32:AB32)</f>
        <v>237.19624601977546</v>
      </c>
      <c r="S32" s="13">
        <f>E32</f>
        <v>80.76923076923077</v>
      </c>
      <c r="T32" s="14">
        <f>G32</f>
        <v>82.3529411764706</v>
      </c>
      <c r="U32" s="13">
        <f>I32</f>
        <v>0</v>
      </c>
      <c r="V32" s="13">
        <f>K32</f>
        <v>0</v>
      </c>
      <c r="W32" s="13">
        <f>M32</f>
        <v>74.07407407407408</v>
      </c>
      <c r="X32" s="13">
        <f>O32</f>
        <v>0</v>
      </c>
      <c r="Y32" s="13">
        <f>Q32</f>
        <v>0</v>
      </c>
      <c r="Z32" s="11">
        <f>COUNTIF(S32:Y32,"&gt;0")</f>
        <v>3</v>
      </c>
      <c r="AA32" s="13">
        <f>IF(Z32&lt;6,,IF(Z32&gt;=6,IF(SMALL(S32:Y32,1)=0,SMALL(S32:Y32,2),SMALL(S32:Y32,1))))</f>
        <v>0</v>
      </c>
      <c r="AB32" s="13">
        <f>IF(Z32&gt;=7,SMALL(S32:Y32,2),)</f>
        <v>0</v>
      </c>
    </row>
    <row r="33" spans="1:28" ht="13.5" thickBot="1">
      <c r="A33" s="20">
        <f>RANK(R33,$R$7:$R$185)</f>
        <v>27</v>
      </c>
      <c r="B33" s="17" t="s">
        <v>67</v>
      </c>
      <c r="C33" s="7" t="s">
        <v>68</v>
      </c>
      <c r="D33" s="31">
        <v>14</v>
      </c>
      <c r="E33" s="33">
        <f>IF(ISBLANK(D33),,IF(OR(D33="DNS",D33="DSQ",D33="OCS",D33="DNF"),((S$5+1)-S$5/Wettfahrt)*100*Faktor/S$5,((S$5+1)-D33/Wettfahrt)*100*Faktor/S$5))</f>
        <v>50</v>
      </c>
      <c r="F33" s="31">
        <v>3</v>
      </c>
      <c r="G33" s="33">
        <f>IF(ISBLANK(F33),,IF(OR(F33="DNS",F33="DSQ",F33="OCS",F33="DNF"),((T$5+1)-T$5/Wettfahrt)*100*Faktor/T$5,((T$5+1)-F33/Wettfahrt)*100*Faktor/T$5))</f>
        <v>88.23529411764706</v>
      </c>
      <c r="H33" s="31"/>
      <c r="I33" s="33">
        <f>IF(ISBLANK(H33),,IF(OR(H33="DNS",H33="DSQ",H33="OCS",H33="DNF"),((U$5+1)-U$5/Wettfahrt)*100*Faktor/U$5,((U$5+1)-H33/Wettfahrt)*100*Faktor/U$5))</f>
        <v>0</v>
      </c>
      <c r="J33" s="31"/>
      <c r="K33" s="33">
        <f>IF(ISBLANK(J33),,IF(OR(J33="DNS",J33="DSQ",J33="OCS",J33="DNF"),((V$5+1)-V$5/Wettfahrt)*100*Faktor/V$5,((V$5+1)-J33/Wettfahrt)*100*Faktor/V$5))</f>
        <v>0</v>
      </c>
      <c r="L33" s="31">
        <v>3</v>
      </c>
      <c r="M33" s="33">
        <f>IF(ISBLANK(L33),,IF(OR(L33="DNS",L33="DSQ",L33="OCS",L33="DNF"),((W$5+1)-W$5/Wettfahrt)*100*Faktor/W$5,((W$5+1)-L33/Wettfahrt)*100*Faktor/W$5))</f>
        <v>92.5925925925926</v>
      </c>
      <c r="N33" s="31"/>
      <c r="O33" s="33">
        <f>IF(ISBLANK(N33),,IF(OR(N33="DNS",N33="DSQ",N33="OCS",N33="DNF"),((X$5+1)-X$5/Wettfahrt)*100*Faktor/X$5,((X$5+1)-N33/Wettfahrt)*100*Faktor/X$5))</f>
        <v>0</v>
      </c>
      <c r="P33" s="31"/>
      <c r="Q33" s="33">
        <f>IF(ISBLANK(P33),,IF(OR(P33="DNS",P33="DSQ",P33="OCS",P33="DNF"),((Y$5+1)-Y$5/Wettfahrt)*100*Faktor/Y$5,((Y$5+1)-P33/Wettfahrt)*100*Faktor/Y$5))</f>
        <v>0</v>
      </c>
      <c r="R33" s="27">
        <f>SUM(S33:Y33)-SUM(AA33:AB33)</f>
        <v>230.82788671023968</v>
      </c>
      <c r="S33" s="13">
        <f>E33</f>
        <v>50</v>
      </c>
      <c r="T33" s="14">
        <f>G33</f>
        <v>88.23529411764706</v>
      </c>
      <c r="U33" s="13">
        <f>I33</f>
        <v>0</v>
      </c>
      <c r="V33" s="13">
        <f>K33</f>
        <v>0</v>
      </c>
      <c r="W33" s="13">
        <f>M33</f>
        <v>92.5925925925926</v>
      </c>
      <c r="X33" s="13">
        <f>O33</f>
        <v>0</v>
      </c>
      <c r="Y33" s="13">
        <f>Q33</f>
        <v>0</v>
      </c>
      <c r="Z33" s="11">
        <f>COUNTIF(S33:Y33,"&gt;0")</f>
        <v>3</v>
      </c>
      <c r="AA33" s="13">
        <f>IF(Z33&lt;6,,IF(Z33&gt;=6,IF(SMALL(S33:Y33,1)=0,SMALL(S33:Y33,2),SMALL(S33:Y33,1))))</f>
        <v>0</v>
      </c>
      <c r="AB33" s="13">
        <f>IF(Z33&gt;=7,SMALL(S33:Y33,2),)</f>
        <v>0</v>
      </c>
    </row>
    <row r="34" spans="1:28" ht="13.5" thickBot="1">
      <c r="A34" s="20">
        <f>RANK(R34,$R$7:$R$185)</f>
        <v>28</v>
      </c>
      <c r="B34" s="17" t="s">
        <v>41</v>
      </c>
      <c r="C34" s="7" t="s">
        <v>42</v>
      </c>
      <c r="D34" s="31">
        <v>16</v>
      </c>
      <c r="E34" s="33">
        <f>IF(ISBLANK(D34),,IF(OR(D34="DNS",D34="DSQ",D34="OCS",D34="DNF"),((S$5+1)-S$5/Wettfahrt)*100*Faktor/S$5,((S$5+1)-D34/Wettfahrt)*100*Faktor/S$5))</f>
        <v>42.30769230769231</v>
      </c>
      <c r="F34" s="31"/>
      <c r="G34" s="33">
        <f>IF(ISBLANK(F34),,IF(OR(F34="DNS",F34="DSQ",F34="OCS",F34="DNF"),((T$5+1)-T$5/Wettfahrt)*100*Faktor/T$5,((T$5+1)-F34/Wettfahrt)*100*Faktor/T$5))</f>
        <v>0</v>
      </c>
      <c r="H34" s="31">
        <v>11</v>
      </c>
      <c r="I34" s="33">
        <f>IF(ISBLANK(H34),,IF(OR(H34="DNS",H34="DSQ",H34="OCS",H34="DNF"),((U$5+1)-U$5/Wettfahrt)*100*Faktor/U$5,((U$5+1)-H34/Wettfahrt)*100*Faktor/U$5))</f>
        <v>47.36842105263158</v>
      </c>
      <c r="J34" s="31">
        <v>5</v>
      </c>
      <c r="K34" s="33">
        <f>IF(ISBLANK(J34),,IF(OR(J34="DNS",J34="DSQ",J34="OCS",J34="DNF"),((V$5+1)-V$5/Wettfahrt)*100*Faktor/V$5,((V$5+1)-J34/Wettfahrt)*100*Faktor/V$5))</f>
        <v>85.18518518518519</v>
      </c>
      <c r="L34" s="31">
        <v>22</v>
      </c>
      <c r="M34" s="33">
        <f>IF(ISBLANK(L34),,IF(OR(L34="DNS",L34="DSQ",L34="OCS",L34="DNF"),((W$5+1)-W$5/Wettfahrt)*100*Faktor/W$5,((W$5+1)-L34/Wettfahrt)*100*Faktor/W$5))</f>
        <v>22.22222222222222</v>
      </c>
      <c r="N34" s="31"/>
      <c r="O34" s="33">
        <f>IF(ISBLANK(N34),,IF(OR(N34="DNS",N34="DSQ",N34="OCS",N34="DNF"),((X$5+1)-X$5/Wettfahrt)*100*Faktor/X$5,((X$5+1)-N34/Wettfahrt)*100*Faktor/X$5))</f>
        <v>0</v>
      </c>
      <c r="P34" s="31">
        <v>23</v>
      </c>
      <c r="Q34" s="33">
        <f>IF(ISBLANK(P34),,IF(OR(P34="DNS",P34="DSQ",P34="OCS",P34="DNF"),((Y$5+1)-Y$5/Wettfahrt)*100*Faktor/Y$5,((Y$5+1)-P34/Wettfahrt)*100*Faktor/Y$5))</f>
        <v>29.032258064516128</v>
      </c>
      <c r="R34" s="27">
        <f>SUM(S34:Y34)-SUM(AA34:AB34)</f>
        <v>226.11577883224743</v>
      </c>
      <c r="S34" s="13">
        <f>E34</f>
        <v>42.30769230769231</v>
      </c>
      <c r="T34" s="14">
        <f>G34</f>
        <v>0</v>
      </c>
      <c r="U34" s="13">
        <f>I34</f>
        <v>47.36842105263158</v>
      </c>
      <c r="V34" s="13">
        <f>K34</f>
        <v>85.18518518518519</v>
      </c>
      <c r="W34" s="13">
        <f>M34</f>
        <v>22.22222222222222</v>
      </c>
      <c r="X34" s="13">
        <f>O34</f>
        <v>0</v>
      </c>
      <c r="Y34" s="13">
        <f>Q34</f>
        <v>29.032258064516128</v>
      </c>
      <c r="Z34" s="11">
        <f>COUNTIF(S34:Y34,"&gt;0")</f>
        <v>5</v>
      </c>
      <c r="AA34" s="13">
        <f>IF(Z34&lt;6,,IF(Z34&gt;=6,IF(SMALL(S34:Y34,1)=0,SMALL(S34:Y34,2),SMALL(S34:Y34,1))))</f>
        <v>0</v>
      </c>
      <c r="AB34" s="13">
        <f>IF(Z34&gt;=7,SMALL(S34:Y34,2),)</f>
        <v>0</v>
      </c>
    </row>
    <row r="35" spans="1:28" ht="13.5" thickBot="1">
      <c r="A35" s="20">
        <f>RANK(R35,$R$7:$R$185)</f>
        <v>29</v>
      </c>
      <c r="B35" s="17" t="s">
        <v>38</v>
      </c>
      <c r="C35" s="7" t="s">
        <v>30</v>
      </c>
      <c r="D35" s="31"/>
      <c r="E35" s="33">
        <f>IF(ISBLANK(D35),,IF(OR(D35="DNS",D35="DSQ",D35="OCS",D35="DNF"),((S$5+1)-S$5/Wettfahrt)*100*Faktor/S$5,((S$5+1)-D35/Wettfahrt)*100*Faktor/S$5))</f>
        <v>0</v>
      </c>
      <c r="F35" s="31"/>
      <c r="G35" s="33">
        <f>IF(ISBLANK(F35),,IF(OR(F35="DNS",F35="DSQ",F35="OCS",F35="DNF"),((T$5+1)-T$5/Wettfahrt)*100*Faktor/T$5,((T$5+1)-F35/Wettfahrt)*100*Faktor/T$5))</f>
        <v>0</v>
      </c>
      <c r="H35" s="31"/>
      <c r="I35" s="33">
        <f>IF(ISBLANK(H35),,IF(OR(H35="DNS",H35="DSQ",H35="OCS",H35="DNF"),((U$5+1)-U$5/Wettfahrt)*100*Faktor/U$5,((U$5+1)-H35/Wettfahrt)*100*Faktor/U$5))</f>
        <v>0</v>
      </c>
      <c r="J35" s="31">
        <v>23</v>
      </c>
      <c r="K35" s="33">
        <f>IF(ISBLANK(J35),,IF(OR(J35="DNS",J35="DSQ",J35="OCS",J35="DNF"),((V$5+1)-V$5/Wettfahrt)*100*Faktor/V$5,((V$5+1)-J35/Wettfahrt)*100*Faktor/V$5))</f>
        <v>18.51851851851852</v>
      </c>
      <c r="L35" s="31">
        <v>7</v>
      </c>
      <c r="M35" s="33">
        <f>IF(ISBLANK(L35),,IF(OR(L35="DNS",L35="DSQ",L35="OCS",L35="DNF"),((W$5+1)-W$5/Wettfahrt)*100*Faktor/W$5,((W$5+1)-L35/Wettfahrt)*100*Faktor/W$5))</f>
        <v>77.77777777777777</v>
      </c>
      <c r="N35" s="31">
        <v>7</v>
      </c>
      <c r="O35" s="33">
        <f>IF(ISBLANK(N35),,IF(OR(N35="DNS",N35="DSQ",N35="OCS",N35="DNF"),((X$5+1)-X$5/Wettfahrt)*100*Faktor/X$5,((X$5+1)-N35/Wettfahrt)*100*Faktor/X$5))</f>
        <v>60</v>
      </c>
      <c r="P35" s="31">
        <v>11</v>
      </c>
      <c r="Q35" s="33">
        <f>IF(ISBLANK(P35),,IF(OR(P35="DNS",P35="DSQ",P35="OCS",P35="DNF"),((Y$5+1)-Y$5/Wettfahrt)*100*Faktor/Y$5,((Y$5+1)-P35/Wettfahrt)*100*Faktor/Y$5))</f>
        <v>67.74193548387096</v>
      </c>
      <c r="R35" s="27">
        <f>SUM(S35:Y35)-SUM(AA35:AB35)</f>
        <v>224.03823178016728</v>
      </c>
      <c r="S35" s="13">
        <f>E35</f>
        <v>0</v>
      </c>
      <c r="T35" s="14">
        <f>G35</f>
        <v>0</v>
      </c>
      <c r="U35" s="13">
        <f>I35</f>
        <v>0</v>
      </c>
      <c r="V35" s="13">
        <f>K35</f>
        <v>18.51851851851852</v>
      </c>
      <c r="W35" s="13">
        <f>M35</f>
        <v>77.77777777777777</v>
      </c>
      <c r="X35" s="13">
        <f>O35</f>
        <v>60</v>
      </c>
      <c r="Y35" s="13">
        <f>Q35</f>
        <v>67.74193548387096</v>
      </c>
      <c r="Z35" s="11">
        <f>COUNTIF(S35:Y35,"&gt;0")</f>
        <v>4</v>
      </c>
      <c r="AA35" s="13">
        <f>IF(Z35&lt;6,,IF(Z35&gt;=6,IF(SMALL(S35:Y35,1)=0,SMALL(S35:Y35,2),SMALL(S35:Y35,1))))</f>
        <v>0</v>
      </c>
      <c r="AB35" s="13">
        <f>IF(Z35&gt;=7,SMALL(S35:Y35,2),)</f>
        <v>0</v>
      </c>
    </row>
    <row r="36" spans="1:28" ht="13.5" thickBot="1">
      <c r="A36" s="20">
        <f>RANK(R36,$R$7:$R$185)</f>
        <v>30</v>
      </c>
      <c r="B36" s="17" t="s">
        <v>248</v>
      </c>
      <c r="C36" s="7" t="s">
        <v>249</v>
      </c>
      <c r="D36" s="31"/>
      <c r="E36" s="33">
        <f>IF(ISBLANK(D36),,IF(OR(D36="DNS",D36="DSQ",D36="OCS",D36="DNF"),((S$5+1)-S$5/Wettfahrt)*100*Faktor/S$5,((S$5+1)-D36/Wettfahrt)*100*Faktor/S$5))</f>
        <v>0</v>
      </c>
      <c r="F36" s="31"/>
      <c r="G36" s="33">
        <f>IF(ISBLANK(F36),,IF(OR(F36="DNS",F36="DSQ",F36="OCS",F36="DNF"),((T$5+1)-T$5/Wettfahrt)*100*Faktor/T$5,((T$5+1)-F36/Wettfahrt)*100*Faktor/T$5))</f>
        <v>0</v>
      </c>
      <c r="H36" s="31">
        <v>17</v>
      </c>
      <c r="I36" s="33">
        <f>IF(ISBLANK(H36),,IF(OR(H36="DNS",H36="DSQ",H36="OCS",H36="DNF"),((U$5+1)-U$5/Wettfahrt)*100*Faktor/U$5,((U$5+1)-H36/Wettfahrt)*100*Faktor/U$5))</f>
        <v>15.789473684210526</v>
      </c>
      <c r="J36" s="31">
        <v>15</v>
      </c>
      <c r="K36" s="33">
        <f>IF(ISBLANK(J36),,IF(OR(J36="DNS",J36="DSQ",J36="OCS",J36="DNF"),((V$5+1)-V$5/Wettfahrt)*100*Faktor/V$5,((V$5+1)-J36/Wettfahrt)*100*Faktor/V$5))</f>
        <v>48.148148148148145</v>
      </c>
      <c r="L36" s="31">
        <v>11</v>
      </c>
      <c r="M36" s="33">
        <f>IF(ISBLANK(L36),,IF(OR(L36="DNS",L36="DSQ",L36="OCS",L36="DNF"),((W$5+1)-W$5/Wettfahrt)*100*Faktor/W$5,((W$5+1)-L36/Wettfahrt)*100*Faktor/W$5))</f>
        <v>62.96296296296296</v>
      </c>
      <c r="N36" s="31"/>
      <c r="O36" s="33">
        <f>IF(ISBLANK(N36),,IF(OR(N36="DNS",N36="DSQ",N36="OCS",N36="DNF"),((X$5+1)-X$5/Wettfahrt)*100*Faktor/X$5,((X$5+1)-N36/Wettfahrt)*100*Faktor/X$5))</f>
        <v>0</v>
      </c>
      <c r="P36" s="31">
        <v>6</v>
      </c>
      <c r="Q36" s="33">
        <f>IF(ISBLANK(P36),,IF(OR(P36="DNS",P36="DSQ",P36="OCS",P36="DNF"),((Y$5+1)-Y$5/Wettfahrt)*100*Faktor/Y$5,((Y$5+1)-P36/Wettfahrt)*100*Faktor/Y$5))</f>
        <v>83.87096774193549</v>
      </c>
      <c r="R36" s="27">
        <f>SUM(S36:Y36)-SUM(AA36:AB36)</f>
        <v>210.77155253725712</v>
      </c>
      <c r="S36" s="13">
        <f>E36</f>
        <v>0</v>
      </c>
      <c r="T36" s="14">
        <f>G36</f>
        <v>0</v>
      </c>
      <c r="U36" s="13">
        <f>I36</f>
        <v>15.789473684210526</v>
      </c>
      <c r="V36" s="13">
        <f>K36</f>
        <v>48.148148148148145</v>
      </c>
      <c r="W36" s="13">
        <f>M36</f>
        <v>62.96296296296296</v>
      </c>
      <c r="X36" s="13">
        <f>O36</f>
        <v>0</v>
      </c>
      <c r="Y36" s="13">
        <f>Q36</f>
        <v>83.87096774193549</v>
      </c>
      <c r="Z36" s="11">
        <f>COUNTIF(S36:Y36,"&gt;0")</f>
        <v>4</v>
      </c>
      <c r="AA36" s="13">
        <f>IF(Z36&lt;6,,IF(Z36&gt;=6,IF(SMALL(S36:Y36,1)=0,SMALL(S36:Y36,2),SMALL(S36:Y36,1))))</f>
        <v>0</v>
      </c>
      <c r="AB36" s="13">
        <f>IF(Z36&gt;=7,SMALL(S36:Y36,2),)</f>
        <v>0</v>
      </c>
    </row>
    <row r="37" spans="1:28" ht="13.5" thickBot="1">
      <c r="A37" s="20">
        <f>RANK(R37,$R$7:$R$185)</f>
        <v>31</v>
      </c>
      <c r="B37" s="17" t="s">
        <v>76</v>
      </c>
      <c r="C37" s="7" t="s">
        <v>77</v>
      </c>
      <c r="D37" s="31">
        <v>15</v>
      </c>
      <c r="E37" s="33">
        <f>IF(ISBLANK(D37),,IF(OR(D37="DNS",D37="DSQ",D37="OCS",D37="DNF"),((S$5+1)-S$5/Wettfahrt)*100*Faktor/S$5,((S$5+1)-D37/Wettfahrt)*100*Faktor/S$5))</f>
        <v>46.15384615384615</v>
      </c>
      <c r="F37" s="31">
        <v>9</v>
      </c>
      <c r="G37" s="33">
        <f>IF(ISBLANK(F37),,IF(OR(F37="DNS",F37="DSQ",F37="OCS",F37="DNF"),((T$5+1)-T$5/Wettfahrt)*100*Faktor/T$5,((T$5+1)-F37/Wettfahrt)*100*Faktor/T$5))</f>
        <v>52.94117647058823</v>
      </c>
      <c r="H37" s="31">
        <v>14</v>
      </c>
      <c r="I37" s="33">
        <f>IF(ISBLANK(H37),,IF(OR(H37="DNS",H37="DSQ",H37="OCS",H37="DNF"),((U$5+1)-U$5/Wettfahrt)*100*Faktor/U$5,((U$5+1)-H37/Wettfahrt)*100*Faktor/U$5))</f>
        <v>31.57894736842105</v>
      </c>
      <c r="J37" s="31">
        <v>17</v>
      </c>
      <c r="K37" s="33">
        <f>IF(ISBLANK(J37),,IF(OR(J37="DNS",J37="DSQ",J37="OCS",J37="DNF"),((V$5+1)-V$5/Wettfahrt)*100*Faktor/V$5,((V$5+1)-J37/Wettfahrt)*100*Faktor/V$5))</f>
        <v>40.74074074074074</v>
      </c>
      <c r="L37" s="31">
        <v>18</v>
      </c>
      <c r="M37" s="33">
        <f>IF(ISBLANK(L37),,IF(OR(L37="DNS",L37="DSQ",L37="OCS",L37="DNF"),((W$5+1)-W$5/Wettfahrt)*100*Faktor/W$5,((W$5+1)-L37/Wettfahrt)*100*Faktor/W$5))</f>
        <v>37.03703703703704</v>
      </c>
      <c r="N37" s="31" t="s">
        <v>261</v>
      </c>
      <c r="O37" s="33">
        <f>IF(ISBLANK(N37),,IF(OR(N37="DNS",N37="DSQ",N37="OCS",N37="DNF"),((X$5+1)-X$5/Wettfahrt)*100*Faktor/X$5,((X$5+1)-N37/Wettfahrt)*100*Faktor/X$5))</f>
        <v>6.666666666666667</v>
      </c>
      <c r="P37" s="31"/>
      <c r="Q37" s="33">
        <f>IF(ISBLANK(P37),,IF(OR(P37="DNS",P37="DSQ",P37="OCS",P37="DNF"),((Y$5+1)-Y$5/Wettfahrt)*100*Faktor/Y$5,((Y$5+1)-P37/Wettfahrt)*100*Faktor/Y$5))</f>
        <v>0</v>
      </c>
      <c r="R37" s="27">
        <f>SUM(S37:Y37)-SUM(AA37:AB37)</f>
        <v>208.4517477706332</v>
      </c>
      <c r="S37" s="13">
        <f>E37</f>
        <v>46.15384615384615</v>
      </c>
      <c r="T37" s="14">
        <f>G37</f>
        <v>52.94117647058823</v>
      </c>
      <c r="U37" s="13">
        <f>I37</f>
        <v>31.57894736842105</v>
      </c>
      <c r="V37" s="13">
        <f>K37</f>
        <v>40.74074074074074</v>
      </c>
      <c r="W37" s="13">
        <f>M37</f>
        <v>37.03703703703704</v>
      </c>
      <c r="X37" s="13">
        <f>O37</f>
        <v>6.666666666666667</v>
      </c>
      <c r="Y37" s="13">
        <f>Q37</f>
        <v>0</v>
      </c>
      <c r="Z37" s="11">
        <f>COUNTIF(S37:Y37,"&gt;0")</f>
        <v>6</v>
      </c>
      <c r="AA37" s="13">
        <f>IF(Z37&lt;6,,IF(Z37&gt;=6,IF(SMALL(S37:Y37,1)=0,SMALL(S37:Y37,2),SMALL(S37:Y37,1))))</f>
        <v>6.666666666666667</v>
      </c>
      <c r="AB37" s="13">
        <f>IF(Z37&gt;=7,SMALL(S37:Y37,2),)</f>
        <v>0</v>
      </c>
    </row>
    <row r="38" spans="1:28" ht="13.5" thickBot="1">
      <c r="A38" s="20">
        <f>RANK(R38,$R$7:$R$185)</f>
        <v>32</v>
      </c>
      <c r="B38" s="17" t="s">
        <v>86</v>
      </c>
      <c r="C38" s="7" t="s">
        <v>87</v>
      </c>
      <c r="D38" s="31">
        <v>17</v>
      </c>
      <c r="E38" s="33">
        <f>IF(ISBLANK(D38),,IF(OR(D38="DNS",D38="DSQ",D38="OCS",D38="DNF"),((S$5+1)-S$5/Wettfahrt)*100*Faktor/S$5,((S$5+1)-D38/Wettfahrt)*100*Faktor/S$5))</f>
        <v>38.46153846153846</v>
      </c>
      <c r="F38" s="31">
        <v>13</v>
      </c>
      <c r="G38" s="33">
        <f>IF(ISBLANK(F38),,IF(OR(F38="DNS",F38="DSQ",F38="OCS",F38="DNF"),((T$5+1)-T$5/Wettfahrt)*100*Faktor/T$5,((T$5+1)-F38/Wettfahrt)*100*Faktor/T$5))</f>
        <v>29.41176470588235</v>
      </c>
      <c r="H38" s="31"/>
      <c r="I38" s="33">
        <f>IF(ISBLANK(H38),,IF(OR(H38="DNS",H38="DSQ",H38="OCS",H38="DNF"),((U$5+1)-U$5/Wettfahrt)*100*Faktor/U$5,((U$5+1)-H38/Wettfahrt)*100*Faktor/U$5))</f>
        <v>0</v>
      </c>
      <c r="J38" s="31">
        <v>14</v>
      </c>
      <c r="K38" s="33">
        <f>IF(ISBLANK(J38),,IF(OR(J38="DNS",J38="DSQ",J38="OCS",J38="DNF"),((V$5+1)-V$5/Wettfahrt)*100*Faktor/V$5,((V$5+1)-J38/Wettfahrt)*100*Faktor/V$5))</f>
        <v>51.851851851851855</v>
      </c>
      <c r="L38" s="31">
        <v>20</v>
      </c>
      <c r="M38" s="33">
        <f>IF(ISBLANK(L38),,IF(OR(L38="DNS",L38="DSQ",L38="OCS",L38="DNF"),((W$5+1)-W$5/Wettfahrt)*100*Faktor/W$5,((W$5+1)-L38/Wettfahrt)*100*Faktor/W$5))</f>
        <v>29.62962962962963</v>
      </c>
      <c r="N38" s="31"/>
      <c r="O38" s="33">
        <f>IF(ISBLANK(N38),,IF(OR(N38="DNS",N38="DSQ",N38="OCS",N38="DNF"),((X$5+1)-X$5/Wettfahrt)*100*Faktor/X$5,((X$5+1)-N38/Wettfahrt)*100*Faktor/X$5))</f>
        <v>0</v>
      </c>
      <c r="P38" s="31">
        <v>14</v>
      </c>
      <c r="Q38" s="33">
        <f>IF(ISBLANK(P38),,IF(OR(P38="DNS",P38="DSQ",P38="OCS",P38="DNF"),((Y$5+1)-Y$5/Wettfahrt)*100*Faktor/Y$5,((Y$5+1)-P38/Wettfahrt)*100*Faktor/Y$5))</f>
        <v>58.064516129032256</v>
      </c>
      <c r="R38" s="27">
        <f>SUM(S38:Y38)-SUM(AA38:AB38)</f>
        <v>207.41930077793455</v>
      </c>
      <c r="S38" s="13">
        <f>E38</f>
        <v>38.46153846153846</v>
      </c>
      <c r="T38" s="14">
        <f>G38</f>
        <v>29.41176470588235</v>
      </c>
      <c r="U38" s="13">
        <f>I38</f>
        <v>0</v>
      </c>
      <c r="V38" s="13">
        <f>K38</f>
        <v>51.851851851851855</v>
      </c>
      <c r="W38" s="13">
        <f>M38</f>
        <v>29.62962962962963</v>
      </c>
      <c r="X38" s="13">
        <f>O38</f>
        <v>0</v>
      </c>
      <c r="Y38" s="13">
        <f>Q38</f>
        <v>58.064516129032256</v>
      </c>
      <c r="Z38" s="11">
        <f>COUNTIF(S38:Y38,"&gt;0")</f>
        <v>5</v>
      </c>
      <c r="AA38" s="13">
        <f>IF(Z38&lt;6,,IF(Z38&gt;=6,IF(SMALL(S38:Y38,1)=0,SMALL(S38:Y38,2),SMALL(S38:Y38,1))))</f>
        <v>0</v>
      </c>
      <c r="AB38" s="13">
        <f>IF(Z38&gt;=7,SMALL(S38:Y38,2),)</f>
        <v>0</v>
      </c>
    </row>
    <row r="39" spans="1:28" ht="13.5" thickBot="1">
      <c r="A39" s="20">
        <f>RANK(R39,$R$7:$R$185)</f>
        <v>33</v>
      </c>
      <c r="B39" s="17" t="s">
        <v>115</v>
      </c>
      <c r="C39" s="7" t="s">
        <v>167</v>
      </c>
      <c r="D39" s="31"/>
      <c r="E39" s="33">
        <f>IF(ISBLANK(D39),,IF(OR(D39="DNS",D39="DSQ",D39="OCS",D39="DNF"),((S$5+1)-S$5/Wettfahrt)*100*Faktor/S$5,((S$5+1)-D39/Wettfahrt)*100*Faktor/S$5))</f>
        <v>0</v>
      </c>
      <c r="F39" s="31"/>
      <c r="G39" s="33">
        <f>IF(ISBLANK(F39),,IF(OR(F39="DNS",F39="DSQ",F39="OCS",F39="DNF"),((T$5+1)-T$5/Wettfahrt)*100*Faktor/T$5,((T$5+1)-F39/Wettfahrt)*100*Faktor/T$5))</f>
        <v>0</v>
      </c>
      <c r="H39" s="31"/>
      <c r="I39" s="33">
        <f>IF(ISBLANK(H39),,IF(OR(H39="DNS",H39="DSQ",H39="OCS",H39="DNF"),((U$5+1)-U$5/Wettfahrt)*100*Faktor/U$5,((U$5+1)-H39/Wettfahrt)*100*Faktor/U$5))</f>
        <v>0</v>
      </c>
      <c r="J39" s="31"/>
      <c r="K39" s="33">
        <f>IF(ISBLANK(J39),,IF(OR(J39="DNS",J39="DSQ",J39="OCS",J39="DNF"),((V$5+1)-V$5/Wettfahrt)*100*Faktor/V$5,((V$5+1)-J39/Wettfahrt)*100*Faktor/V$5))</f>
        <v>0</v>
      </c>
      <c r="L39" s="31">
        <v>7</v>
      </c>
      <c r="M39" s="33">
        <f>IF(ISBLANK(L39),,IF(OR(L39="DNS",L39="DSQ",L39="OCS",L39="DNF"),((W$5+1)-W$5/Wettfahrt)*100*Faktor/W$5,((W$5+1)-L39/Wettfahrt)*100*Faktor/W$5))</f>
        <v>77.77777777777777</v>
      </c>
      <c r="N39" s="31">
        <v>7</v>
      </c>
      <c r="O39" s="33">
        <f>IF(ISBLANK(N39),,IF(OR(N39="DNS",N39="DSQ",N39="OCS",N39="DNF"),((X$5+1)-X$5/Wettfahrt)*100*Faktor/X$5,((X$5+1)-N39/Wettfahrt)*100*Faktor/X$5))</f>
        <v>60</v>
      </c>
      <c r="P39" s="31">
        <v>11</v>
      </c>
      <c r="Q39" s="33">
        <f>IF(ISBLANK(P39),,IF(OR(P39="DNS",P39="DSQ",P39="OCS",P39="DNF"),((Y$5+1)-Y$5/Wettfahrt)*100*Faktor/Y$5,((Y$5+1)-P39/Wettfahrt)*100*Faktor/Y$5))</f>
        <v>67.74193548387096</v>
      </c>
      <c r="R39" s="27">
        <f>SUM(S39:Y39)-SUM(AA39:AB39)</f>
        <v>205.51971326164875</v>
      </c>
      <c r="S39" s="13">
        <f>E39</f>
        <v>0</v>
      </c>
      <c r="T39" s="14">
        <f>G39</f>
        <v>0</v>
      </c>
      <c r="U39" s="13">
        <f>I39</f>
        <v>0</v>
      </c>
      <c r="V39" s="13">
        <f>K39</f>
        <v>0</v>
      </c>
      <c r="W39" s="13">
        <f>M39</f>
        <v>77.77777777777777</v>
      </c>
      <c r="X39" s="13">
        <f>O39</f>
        <v>60</v>
      </c>
      <c r="Y39" s="13">
        <f>Q39</f>
        <v>67.74193548387096</v>
      </c>
      <c r="Z39" s="11">
        <f>COUNTIF(S39:Y39,"&gt;0")</f>
        <v>3</v>
      </c>
      <c r="AA39" s="13">
        <f>IF(Z39&lt;6,,IF(Z39&gt;=6,IF(SMALL(S39:Y39,1)=0,SMALL(S39:Y39,2),SMALL(S39:Y39,1))))</f>
        <v>0</v>
      </c>
      <c r="AB39" s="13">
        <f>IF(Z39&gt;=7,SMALL(S39:Y39,2),)</f>
        <v>0</v>
      </c>
    </row>
    <row r="40" spans="1:28" ht="13.5" thickBot="1">
      <c r="A40" s="20">
        <f>RANK(R40,$R$7:$R$185)</f>
        <v>34</v>
      </c>
      <c r="B40" s="17" t="s">
        <v>74</v>
      </c>
      <c r="C40" s="7" t="s">
        <v>69</v>
      </c>
      <c r="D40" s="31"/>
      <c r="E40" s="33">
        <f>IF(ISBLANK(D40),,IF(OR(D40="DNS",D40="DSQ",D40="OCS",D40="DNF"),((S$5+1)-S$5/Wettfahrt)*100*Faktor/S$5,((S$5+1)-D40/Wettfahrt)*100*Faktor/S$5))</f>
        <v>0</v>
      </c>
      <c r="F40" s="31">
        <v>1</v>
      </c>
      <c r="G40" s="33">
        <f>IF(ISBLANK(F40),,IF(OR(F40="DNS",F40="DSQ",F40="OCS",F40="DNF"),((T$5+1)-T$5/Wettfahrt)*100*Faktor/T$5,((T$5+1)-F40/Wettfahrt)*100*Faktor/T$5))</f>
        <v>100</v>
      </c>
      <c r="H40" s="31">
        <v>12</v>
      </c>
      <c r="I40" s="33">
        <f>IF(ISBLANK(H40),,IF(OR(H40="DNS",H40="DSQ",H40="OCS",H40="DNF"),((U$5+1)-U$5/Wettfahrt)*100*Faktor/U$5,((U$5+1)-H40/Wettfahrt)*100*Faktor/U$5))</f>
        <v>42.10526315789474</v>
      </c>
      <c r="J40" s="31"/>
      <c r="K40" s="33">
        <f>IF(ISBLANK(J40),,IF(OR(J40="DNS",J40="DSQ",J40="OCS",J40="DNF"),((V$5+1)-V$5/Wettfahrt)*100*Faktor/V$5,((V$5+1)-J40/Wettfahrt)*100*Faktor/V$5))</f>
        <v>0</v>
      </c>
      <c r="L40" s="31">
        <v>13</v>
      </c>
      <c r="M40" s="33">
        <f>IF(ISBLANK(L40),,IF(OR(L40="DNS",L40="DSQ",L40="OCS",L40="DNF"),((W$5+1)-W$5/Wettfahrt)*100*Faktor/W$5,((W$5+1)-L40/Wettfahrt)*100*Faktor/W$5))</f>
        <v>55.55555555555556</v>
      </c>
      <c r="N40" s="31" t="s">
        <v>261</v>
      </c>
      <c r="O40" s="33">
        <f>IF(ISBLANK(N40),,IF(OR(N40="DNS",N40="DSQ",N40="OCS",N40="DNF"),((X$5+1)-X$5/Wettfahrt)*100*Faktor/X$5,((X$5+1)-N40/Wettfahrt)*100*Faktor/X$5))</f>
        <v>6.666666666666667</v>
      </c>
      <c r="P40" s="31"/>
      <c r="Q40" s="33">
        <f>IF(ISBLANK(P40),,IF(OR(P40="DNS",P40="DSQ",P40="OCS",P40="DNF"),((Y$5+1)-Y$5/Wettfahrt)*100*Faktor/Y$5,((Y$5+1)-P40/Wettfahrt)*100*Faktor/Y$5))</f>
        <v>0</v>
      </c>
      <c r="R40" s="27">
        <f>SUM(S40:Y40)-SUM(AA40:AB40)</f>
        <v>204.32748538011694</v>
      </c>
      <c r="S40" s="13">
        <f>E40</f>
        <v>0</v>
      </c>
      <c r="T40" s="14">
        <f>G40</f>
        <v>100</v>
      </c>
      <c r="U40" s="13">
        <f>I40</f>
        <v>42.10526315789474</v>
      </c>
      <c r="V40" s="13">
        <f>K40</f>
        <v>0</v>
      </c>
      <c r="W40" s="13">
        <f>M40</f>
        <v>55.55555555555556</v>
      </c>
      <c r="X40" s="13">
        <f>O40</f>
        <v>6.666666666666667</v>
      </c>
      <c r="Y40" s="13">
        <f>Q40</f>
        <v>0</v>
      </c>
      <c r="Z40" s="11">
        <f>COUNTIF(S40:Y40,"&gt;0")</f>
        <v>4</v>
      </c>
      <c r="AA40" s="13">
        <f>IF(Z40&lt;6,,IF(Z40&gt;=6,IF(SMALL(S40:Y40,1)=0,SMALL(S40:Y40,2),SMALL(S40:Y40,1))))</f>
        <v>0</v>
      </c>
      <c r="AB40" s="13">
        <f>IF(Z40&gt;=7,SMALL(S40:Y40,2),)</f>
        <v>0</v>
      </c>
    </row>
    <row r="41" spans="1:28" ht="13.5" thickBot="1">
      <c r="A41" s="20">
        <f>RANK(R41,$R$7:$R$185)</f>
        <v>35</v>
      </c>
      <c r="B41" s="17" t="s">
        <v>80</v>
      </c>
      <c r="C41" s="7" t="s">
        <v>106</v>
      </c>
      <c r="D41" s="31">
        <v>11</v>
      </c>
      <c r="E41" s="33">
        <f>IF(ISBLANK(D41),,IF(OR(D41="DNS",D41="DSQ",D41="OCS",D41="DNF"),((S$5+1)-S$5/Wettfahrt)*100*Faktor/S$5,((S$5+1)-D41/Wettfahrt)*100*Faktor/S$5))</f>
        <v>61.53846153846154</v>
      </c>
      <c r="F41" s="31"/>
      <c r="G41" s="33">
        <f>IF(ISBLANK(F41),,IF(OR(F41="DNS",F41="DSQ",F41="OCS",F41="DNF"),((T$5+1)-T$5/Wettfahrt)*100*Faktor/T$5,((T$5+1)-F41/Wettfahrt)*100*Faktor/T$5))</f>
        <v>0</v>
      </c>
      <c r="H41" s="31"/>
      <c r="I41" s="33">
        <f>IF(ISBLANK(H41),,IF(OR(H41="DNS",H41="DSQ",H41="OCS",H41="DNF"),((U$5+1)-U$5/Wettfahrt)*100*Faktor/U$5,((U$5+1)-H41/Wettfahrt)*100*Faktor/U$5))</f>
        <v>0</v>
      </c>
      <c r="J41" s="31">
        <v>7</v>
      </c>
      <c r="K41" s="33">
        <f>IF(ISBLANK(J41),,IF(OR(J41="DNS",J41="DSQ",J41="OCS",J41="DNF"),((V$5+1)-V$5/Wettfahrt)*100*Faktor/V$5,((V$5+1)-J41/Wettfahrt)*100*Faktor/V$5))</f>
        <v>77.77777777777777</v>
      </c>
      <c r="L41" s="31"/>
      <c r="M41" s="33">
        <f>IF(ISBLANK(L41),,IF(OR(L41="DNS",L41="DSQ",L41="OCS",L41="DNF"),((W$5+1)-W$5/Wettfahrt)*100*Faktor/W$5,((W$5+1)-L41/Wettfahrt)*100*Faktor/W$5))</f>
        <v>0</v>
      </c>
      <c r="N41" s="31"/>
      <c r="O41" s="33">
        <f>IF(ISBLANK(N41),,IF(OR(N41="DNS",N41="DSQ",N41="OCS",N41="DNF"),((X$5+1)-X$5/Wettfahrt)*100*Faktor/X$5,((X$5+1)-N41/Wettfahrt)*100*Faktor/X$5))</f>
        <v>0</v>
      </c>
      <c r="P41" s="31">
        <v>15</v>
      </c>
      <c r="Q41" s="33">
        <f>IF(ISBLANK(P41),,IF(OR(P41="DNS",P41="DSQ",P41="OCS",P41="DNF"),((Y$5+1)-Y$5/Wettfahrt)*100*Faktor/Y$5,((Y$5+1)-P41/Wettfahrt)*100*Faktor/Y$5))</f>
        <v>54.83870967741935</v>
      </c>
      <c r="R41" s="27">
        <f>SUM(S41:Y41)-SUM(AA41:AB41)</f>
        <v>194.15494899365868</v>
      </c>
      <c r="S41" s="13">
        <f>E41</f>
        <v>61.53846153846154</v>
      </c>
      <c r="T41" s="14">
        <f>G41</f>
        <v>0</v>
      </c>
      <c r="U41" s="13">
        <f>I41</f>
        <v>0</v>
      </c>
      <c r="V41" s="13">
        <f>K41</f>
        <v>77.77777777777777</v>
      </c>
      <c r="W41" s="13">
        <f>M41</f>
        <v>0</v>
      </c>
      <c r="X41" s="13">
        <f>O41</f>
        <v>0</v>
      </c>
      <c r="Y41" s="13">
        <f>Q41</f>
        <v>54.83870967741935</v>
      </c>
      <c r="Z41" s="11">
        <f>COUNTIF(S41:Y41,"&gt;0")</f>
        <v>3</v>
      </c>
      <c r="AA41" s="13">
        <f>IF(Z41&lt;6,,IF(Z41&gt;=6,IF(SMALL(S41:Y41,1)=0,SMALL(S41:Y41,2),SMALL(S41:Y41,1))))</f>
        <v>0</v>
      </c>
      <c r="AB41" s="13">
        <f>IF(Z41&gt;=7,SMALL(S41:Y41,2),)</f>
        <v>0</v>
      </c>
    </row>
    <row r="42" spans="1:28" ht="13.5" thickBot="1">
      <c r="A42" s="20">
        <f>RANK(R42,$R$7:$R$185)</f>
        <v>36</v>
      </c>
      <c r="B42" s="17" t="s">
        <v>209</v>
      </c>
      <c r="C42" s="7" t="s">
        <v>210</v>
      </c>
      <c r="D42" s="31"/>
      <c r="E42" s="33">
        <f>IF(ISBLANK(D42),,IF(OR(D42="DNS",D42="DSQ",D42="OCS",D42="DNF"),((S$5+1)-S$5/Wettfahrt)*100*Faktor/S$5,((S$5+1)-D42/Wettfahrt)*100*Faktor/S$5))</f>
        <v>0</v>
      </c>
      <c r="F42" s="31">
        <v>2</v>
      </c>
      <c r="G42" s="33">
        <f>IF(ISBLANK(F42),,IF(OR(F42="DNS",F42="DSQ",F42="OCS",F42="DNF"),((T$5+1)-T$5/Wettfahrt)*100*Faktor/T$5,((T$5+1)-F42/Wettfahrt)*100*Faktor/T$5))</f>
        <v>94.11764705882354</v>
      </c>
      <c r="H42" s="31"/>
      <c r="I42" s="33">
        <f>IF(ISBLANK(H42),,IF(OR(H42="DNS",H42="DSQ",H42="OCS",H42="DNF"),((U$5+1)-U$5/Wettfahrt)*100*Faktor/U$5,((U$5+1)-H42/Wettfahrt)*100*Faktor/U$5))</f>
        <v>0</v>
      </c>
      <c r="J42" s="31" t="s">
        <v>251</v>
      </c>
      <c r="K42" s="33">
        <f>IF(ISBLANK(J42),,IF(OR(J42="DNS",J42="DSQ",J42="OCS",J42="DNF"),((V$5+1)-V$5/Wettfahrt)*100*Faktor/V$5,((V$5+1)-J42/Wettfahrt)*100*Faktor/V$5))</f>
        <v>3.7037037037037037</v>
      </c>
      <c r="L42" s="31"/>
      <c r="M42" s="33">
        <f>IF(ISBLANK(L42),,IF(OR(L42="DNS",L42="DSQ",L42="OCS",L42="DNF"),((W$5+1)-W$5/Wettfahrt)*100*Faktor/W$5,((W$5+1)-L42/Wettfahrt)*100*Faktor/W$5))</f>
        <v>0</v>
      </c>
      <c r="N42" s="31"/>
      <c r="O42" s="33">
        <f>IF(ISBLANK(N42),,IF(OR(N42="DNS",N42="DSQ",N42="OCS",N42="DNF"),((X$5+1)-X$5/Wettfahrt)*100*Faktor/X$5,((X$5+1)-N42/Wettfahrt)*100*Faktor/X$5))</f>
        <v>0</v>
      </c>
      <c r="P42" s="31">
        <v>4</v>
      </c>
      <c r="Q42" s="33">
        <f>IF(ISBLANK(P42),,IF(OR(P42="DNS",P42="DSQ",P42="OCS",P42="DNF"),((Y$5+1)-Y$5/Wettfahrt)*100*Faktor/Y$5,((Y$5+1)-P42/Wettfahrt)*100*Faktor/Y$5))</f>
        <v>90.3225806451613</v>
      </c>
      <c r="R42" s="27">
        <f>SUM(S42:Y42)-SUM(AA42:AB42)</f>
        <v>188.14393140768854</v>
      </c>
      <c r="S42" s="13">
        <f>E42</f>
        <v>0</v>
      </c>
      <c r="T42" s="14">
        <f>G42</f>
        <v>94.11764705882354</v>
      </c>
      <c r="U42" s="13">
        <f>I42</f>
        <v>0</v>
      </c>
      <c r="V42" s="13">
        <f>K42</f>
        <v>3.7037037037037037</v>
      </c>
      <c r="W42" s="13">
        <f>M42</f>
        <v>0</v>
      </c>
      <c r="X42" s="13">
        <f>O42</f>
        <v>0</v>
      </c>
      <c r="Y42" s="13">
        <f>Q42</f>
        <v>90.3225806451613</v>
      </c>
      <c r="Z42" s="11">
        <f>COUNTIF(S42:Y42,"&gt;0")</f>
        <v>3</v>
      </c>
      <c r="AA42" s="13">
        <f>IF(Z42&lt;6,,IF(Z42&gt;=6,IF(SMALL(S42:Y42,1)=0,SMALL(S42:Y42,2),SMALL(S42:Y42,1))))</f>
        <v>0</v>
      </c>
      <c r="AB42" s="13">
        <f>IF(Z42&gt;=7,SMALL(S42:Y42,2),)</f>
        <v>0</v>
      </c>
    </row>
    <row r="43" spans="1:28" ht="13.5" thickBot="1">
      <c r="A43" s="20">
        <f>RANK(R43,$R$7:$R$185)</f>
        <v>37</v>
      </c>
      <c r="B43" s="17" t="s">
        <v>109</v>
      </c>
      <c r="C43" s="7" t="s">
        <v>143</v>
      </c>
      <c r="D43" s="31">
        <v>14</v>
      </c>
      <c r="E43" s="33">
        <f>IF(ISBLANK(D43),,IF(OR(D43="DNS",D43="DSQ",D43="OCS",D43="DNF"),((S$5+1)-S$5/Wettfahrt)*100*Faktor/S$5,((S$5+1)-D43/Wettfahrt)*100*Faktor/S$5))</f>
        <v>50</v>
      </c>
      <c r="F43" s="31">
        <v>15</v>
      </c>
      <c r="G43" s="33">
        <f>IF(ISBLANK(F43),,IF(OR(F43="DNS",F43="DSQ",F43="OCS",F43="DNF"),((T$5+1)-T$5/Wettfahrt)*100*Faktor/T$5,((T$5+1)-F43/Wettfahrt)*100*Faktor/T$5))</f>
        <v>17.647058823529413</v>
      </c>
      <c r="H43" s="31" t="s">
        <v>244</v>
      </c>
      <c r="I43" s="33">
        <f>IF(ISBLANK(H43),,IF(OR(H43="DNS",H43="DSQ",H43="OCS",H43="DNF"),((U$5+1)-U$5/Wettfahrt)*100*Faktor/U$5,((U$5+1)-H43/Wettfahrt)*100*Faktor/U$5))</f>
        <v>5.2631578947368425</v>
      </c>
      <c r="J43" s="31">
        <v>5</v>
      </c>
      <c r="K43" s="33">
        <f>IF(ISBLANK(J43),,IF(OR(J43="DNS",J43="DSQ",J43="OCS",J43="DNF"),((V$5+1)-V$5/Wettfahrt)*100*Faktor/V$5,((V$5+1)-J43/Wettfahrt)*100*Faktor/V$5))</f>
        <v>85.18518518518519</v>
      </c>
      <c r="L43" s="31">
        <v>23</v>
      </c>
      <c r="M43" s="33">
        <f>IF(ISBLANK(L43),,IF(OR(L43="DNS",L43="DSQ",L43="OCS",L43="DNF"),((W$5+1)-W$5/Wettfahrt)*100*Faktor/W$5,((W$5+1)-L43/Wettfahrt)*100*Faktor/W$5))</f>
        <v>18.51851851851852</v>
      </c>
      <c r="N43" s="31" t="s">
        <v>250</v>
      </c>
      <c r="O43" s="33">
        <f>IF(ISBLANK(N43),,IF(OR(N43="DNS",N43="DSQ",N43="OCS",N43="DNF"),((X$5+1)-X$5/Wettfahrt)*100*Faktor/X$5,((X$5+1)-N43/Wettfahrt)*100*Faktor/X$5))</f>
        <v>6.666666666666667</v>
      </c>
      <c r="P43" s="31"/>
      <c r="Q43" s="33">
        <f>IF(ISBLANK(P43),,IF(OR(P43="DNS",P43="DSQ",P43="OCS",P43="DNF"),((Y$5+1)-Y$5/Wettfahrt)*100*Faktor/Y$5,((Y$5+1)-P43/Wettfahrt)*100*Faktor/Y$5))</f>
        <v>0</v>
      </c>
      <c r="R43" s="27">
        <f>SUM(S43:Y43)-SUM(AA43:AB43)</f>
        <v>178.01742919389977</v>
      </c>
      <c r="S43" s="13">
        <f>E43</f>
        <v>50</v>
      </c>
      <c r="T43" s="14">
        <f>G43</f>
        <v>17.647058823529413</v>
      </c>
      <c r="U43" s="13">
        <f>I43</f>
        <v>5.2631578947368425</v>
      </c>
      <c r="V43" s="13">
        <f>K43</f>
        <v>85.18518518518519</v>
      </c>
      <c r="W43" s="13">
        <f>M43</f>
        <v>18.51851851851852</v>
      </c>
      <c r="X43" s="13">
        <f>O43</f>
        <v>6.666666666666667</v>
      </c>
      <c r="Y43" s="13">
        <f>Q43</f>
        <v>0</v>
      </c>
      <c r="Z43" s="11">
        <f>COUNTIF(S43:Y43,"&gt;0")</f>
        <v>6</v>
      </c>
      <c r="AA43" s="13">
        <f>IF(Z43&lt;6,,IF(Z43&gt;=6,IF(SMALL(S43:Y43,1)=0,SMALL(S43:Y43,2),SMALL(S43:Y43,1))))</f>
        <v>5.2631578947368425</v>
      </c>
      <c r="AB43" s="13">
        <f>IF(Z43&gt;=7,SMALL(S43:Y43,2),)</f>
        <v>0</v>
      </c>
    </row>
    <row r="44" spans="1:28" ht="13.5" thickBot="1">
      <c r="A44" s="20">
        <f>RANK(R44,$R$7:$R$185)</f>
        <v>38</v>
      </c>
      <c r="B44" s="17" t="s">
        <v>190</v>
      </c>
      <c r="C44" s="7" t="s">
        <v>191</v>
      </c>
      <c r="D44" s="31">
        <v>3</v>
      </c>
      <c r="E44" s="33">
        <f>IF(ISBLANK(D44),,IF(OR(D44="DNS",D44="DSQ",D44="OCS",D44="DNF"),((S$5+1)-S$5/Wettfahrt)*100*Faktor/S$5,((S$5+1)-D44/Wettfahrt)*100*Faktor/S$5))</f>
        <v>92.3076923076923</v>
      </c>
      <c r="F44" s="31"/>
      <c r="G44" s="33">
        <f>IF(ISBLANK(F44),,IF(OR(F44="DNS",F44="DSQ",F44="OCS",F44="DNF"),((T$5+1)-T$5/Wettfahrt)*100*Faktor/T$5,((T$5+1)-F44/Wettfahrt)*100*Faktor/T$5))</f>
        <v>0</v>
      </c>
      <c r="H44" s="31"/>
      <c r="I44" s="33">
        <f>IF(ISBLANK(H44),,IF(OR(H44="DNS",H44="DSQ",H44="OCS",H44="DNF"),((U$5+1)-U$5/Wettfahrt)*100*Faktor/U$5,((U$5+1)-H44/Wettfahrt)*100*Faktor/U$5))</f>
        <v>0</v>
      </c>
      <c r="J44" s="31"/>
      <c r="K44" s="33">
        <f>IF(ISBLANK(J44),,IF(OR(J44="DNS",J44="DSQ",J44="OCS",J44="DNF"),((V$5+1)-V$5/Wettfahrt)*100*Faktor/V$5,((V$5+1)-J44/Wettfahrt)*100*Faktor/V$5))</f>
        <v>0</v>
      </c>
      <c r="L44" s="31">
        <v>5</v>
      </c>
      <c r="M44" s="33">
        <f>IF(ISBLANK(L44),,IF(OR(L44="DNS",L44="DSQ",L44="OCS",L44="DNF"),((W$5+1)-W$5/Wettfahrt)*100*Faktor/W$5,((W$5+1)-L44/Wettfahrt)*100*Faktor/W$5))</f>
        <v>85.18518518518519</v>
      </c>
      <c r="N44" s="31"/>
      <c r="O44" s="33">
        <f>IF(ISBLANK(N44),,IF(OR(N44="DNS",N44="DSQ",N44="OCS",N44="DNF"),((X$5+1)-X$5/Wettfahrt)*100*Faktor/X$5,((X$5+1)-N44/Wettfahrt)*100*Faktor/X$5))</f>
        <v>0</v>
      </c>
      <c r="P44" s="31"/>
      <c r="Q44" s="33">
        <f>IF(ISBLANK(P44),,IF(OR(P44="DNS",P44="DSQ",P44="OCS",P44="DNF"),((Y$5+1)-Y$5/Wettfahrt)*100*Faktor/Y$5,((Y$5+1)-P44/Wettfahrt)*100*Faktor/Y$5))</f>
        <v>0</v>
      </c>
      <c r="R44" s="27">
        <f>SUM(S44:Y44)-SUM(AA44:AB44)</f>
        <v>177.49287749287748</v>
      </c>
      <c r="S44" s="13">
        <f>E44</f>
        <v>92.3076923076923</v>
      </c>
      <c r="T44" s="14">
        <f>G44</f>
        <v>0</v>
      </c>
      <c r="U44" s="13">
        <f>I44</f>
        <v>0</v>
      </c>
      <c r="V44" s="13">
        <f>K44</f>
        <v>0</v>
      </c>
      <c r="W44" s="13">
        <f>M44</f>
        <v>85.18518518518519</v>
      </c>
      <c r="X44" s="13">
        <f>O44</f>
        <v>0</v>
      </c>
      <c r="Y44" s="13">
        <f>Q44</f>
        <v>0</v>
      </c>
      <c r="Z44" s="11">
        <f>COUNTIF(S44:Y44,"&gt;0")</f>
        <v>2</v>
      </c>
      <c r="AA44" s="13">
        <f>IF(Z44&lt;6,,IF(Z44&gt;=6,IF(SMALL(S44:Y44,1)=0,SMALL(S44:Y44,2),SMALL(S44:Y44,1))))</f>
        <v>0</v>
      </c>
      <c r="AB44" s="13">
        <f>IF(Z44&gt;=7,SMALL(S44:Y44,2),)</f>
        <v>0</v>
      </c>
    </row>
    <row r="45" spans="1:28" ht="13.5" thickBot="1">
      <c r="A45" s="20">
        <f>RANK(R45,$R$7:$R$185)</f>
        <v>39</v>
      </c>
      <c r="B45" s="17" t="s">
        <v>54</v>
      </c>
      <c r="C45" s="7" t="s">
        <v>55</v>
      </c>
      <c r="D45" s="31"/>
      <c r="E45" s="33">
        <f>IF(ISBLANK(D45),,IF(OR(D45="DNS",D45="DSQ",D45="OCS",D45="DNF"),((S$5+1)-S$5/Wettfahrt)*100*Faktor/S$5,((S$5+1)-D45/Wettfahrt)*100*Faktor/S$5))</f>
        <v>0</v>
      </c>
      <c r="F45" s="31"/>
      <c r="G45" s="33">
        <f>IF(ISBLANK(F45),,IF(OR(F45="DNS",F45="DSQ",F45="OCS",F45="DNF"),((T$5+1)-T$5/Wettfahrt)*100*Faktor/T$5,((T$5+1)-F45/Wettfahrt)*100*Faktor/T$5))</f>
        <v>0</v>
      </c>
      <c r="H45" s="31">
        <v>3</v>
      </c>
      <c r="I45" s="33">
        <f>IF(ISBLANK(H45),,IF(OR(H45="DNS",H45="DSQ",H45="OCS",H45="DNF"),((U$5+1)-U$5/Wettfahrt)*100*Faktor/U$5,((U$5+1)-H45/Wettfahrt)*100*Faktor/U$5))</f>
        <v>89.47368421052632</v>
      </c>
      <c r="J45" s="31"/>
      <c r="K45" s="33">
        <f>IF(ISBLANK(J45),,IF(OR(J45="DNS",J45="DSQ",J45="OCS",J45="DNF"),((V$5+1)-V$5/Wettfahrt)*100*Faktor/V$5,((V$5+1)-J45/Wettfahrt)*100*Faktor/V$5))</f>
        <v>0</v>
      </c>
      <c r="L45" s="31"/>
      <c r="M45" s="33">
        <f>IF(ISBLANK(L45),,IF(OR(L45="DNS",L45="DSQ",L45="OCS",L45="DNF"),((W$5+1)-W$5/Wettfahrt)*100*Faktor/W$5,((W$5+1)-L45/Wettfahrt)*100*Faktor/W$5))</f>
        <v>0</v>
      </c>
      <c r="N45" s="31"/>
      <c r="O45" s="33">
        <f>IF(ISBLANK(N45),,IF(OR(N45="DNS",N45="DSQ",N45="OCS",N45="DNF"),((X$5+1)-X$5/Wettfahrt)*100*Faktor/X$5,((X$5+1)-N45/Wettfahrt)*100*Faktor/X$5))</f>
        <v>0</v>
      </c>
      <c r="P45" s="31">
        <v>5</v>
      </c>
      <c r="Q45" s="33">
        <f>IF(ISBLANK(P45),,IF(OR(P45="DNS",P45="DSQ",P45="OCS",P45="DNF"),((Y$5+1)-Y$5/Wettfahrt)*100*Faktor/Y$5,((Y$5+1)-P45/Wettfahrt)*100*Faktor/Y$5))</f>
        <v>87.09677419354838</v>
      </c>
      <c r="R45" s="27">
        <f>SUM(S45:Y45)-SUM(AA45:AB45)</f>
        <v>176.5704584040747</v>
      </c>
      <c r="S45" s="13">
        <f>E45</f>
        <v>0</v>
      </c>
      <c r="T45" s="14">
        <f>G45</f>
        <v>0</v>
      </c>
      <c r="U45" s="13">
        <f>I45</f>
        <v>89.47368421052632</v>
      </c>
      <c r="V45" s="13">
        <f>K45</f>
        <v>0</v>
      </c>
      <c r="W45" s="13">
        <f>M45</f>
        <v>0</v>
      </c>
      <c r="X45" s="13">
        <f>O45</f>
        <v>0</v>
      </c>
      <c r="Y45" s="13">
        <f>Q45</f>
        <v>87.09677419354838</v>
      </c>
      <c r="Z45" s="11">
        <f>COUNTIF(S45:Y45,"&gt;0")</f>
        <v>2</v>
      </c>
      <c r="AA45" s="13">
        <f>IF(Z45&lt;6,,IF(Z45&gt;=6,IF(SMALL(S45:Y45,1)=0,SMALL(S45:Y45,2),SMALL(S45:Y45,1))))</f>
        <v>0</v>
      </c>
      <c r="AB45" s="13">
        <f>IF(Z45&gt;=7,SMALL(S45:Y45,2),)</f>
        <v>0</v>
      </c>
    </row>
    <row r="46" spans="1:28" ht="13.5" thickBot="1">
      <c r="A46" s="20">
        <f>RANK(R46,$R$7:$R$185)</f>
        <v>40</v>
      </c>
      <c r="B46" s="17" t="s">
        <v>232</v>
      </c>
      <c r="C46" s="7" t="s">
        <v>186</v>
      </c>
      <c r="D46" s="31">
        <v>16</v>
      </c>
      <c r="E46" s="33">
        <f>IF(ISBLANK(D46),,IF(OR(D46="DNS",D46="DSQ",D46="OCS",D46="DNF"),((S$5+1)-S$5/Wettfahrt)*100*Faktor/S$5,((S$5+1)-D46/Wettfahrt)*100*Faktor/S$5))</f>
        <v>42.30769230769231</v>
      </c>
      <c r="F46" s="31">
        <v>12</v>
      </c>
      <c r="G46" s="33">
        <f>IF(ISBLANK(F46),,IF(OR(F46="DNS",F46="DSQ",F46="OCS",F46="DNF"),((T$5+1)-T$5/Wettfahrt)*100*Faktor/T$5,((T$5+1)-F46/Wettfahrt)*100*Faktor/T$5))</f>
        <v>35.294117647058826</v>
      </c>
      <c r="H46" s="31">
        <v>11</v>
      </c>
      <c r="I46" s="33">
        <f>IF(ISBLANK(H46),,IF(OR(H46="DNS",H46="DSQ",H46="OCS",H46="DNF"),((U$5+1)-U$5/Wettfahrt)*100*Faktor/U$5,((U$5+1)-H46/Wettfahrt)*100*Faktor/U$5))</f>
        <v>47.36842105263158</v>
      </c>
      <c r="J46" s="31"/>
      <c r="K46" s="33">
        <f>IF(ISBLANK(J46),,IF(OR(J46="DNS",J46="DSQ",J46="OCS",J46="DNF"),((V$5+1)-V$5/Wettfahrt)*100*Faktor/V$5,((V$5+1)-J46/Wettfahrt)*100*Faktor/V$5))</f>
        <v>0</v>
      </c>
      <c r="L46" s="31">
        <v>22</v>
      </c>
      <c r="M46" s="33">
        <f>IF(ISBLANK(L46),,IF(OR(L46="DNS",L46="DSQ",L46="OCS",L46="DNF"),((W$5+1)-W$5/Wettfahrt)*100*Faktor/W$5,((W$5+1)-L46/Wettfahrt)*100*Faktor/W$5))</f>
        <v>22.22222222222222</v>
      </c>
      <c r="N46" s="31" t="s">
        <v>261</v>
      </c>
      <c r="O46" s="33">
        <f>IF(ISBLANK(N46),,IF(OR(N46="DNS",N46="DSQ",N46="OCS",N46="DNF"),((X$5+1)-X$5/Wettfahrt)*100*Faktor/X$5,((X$5+1)-N46/Wettfahrt)*100*Faktor/X$5))</f>
        <v>6.666666666666667</v>
      </c>
      <c r="P46" s="31">
        <v>23</v>
      </c>
      <c r="Q46" s="33">
        <f>IF(ISBLANK(P46),,IF(OR(P46="DNS",P46="DSQ",P46="OCS",P46="DNF"),((Y$5+1)-Y$5/Wettfahrt)*100*Faktor/Y$5,((Y$5+1)-P46/Wettfahrt)*100*Faktor/Y$5))</f>
        <v>29.032258064516128</v>
      </c>
      <c r="R46" s="27">
        <f>SUM(S46:Y46)-SUM(AA46:AB46)</f>
        <v>176.22471129412108</v>
      </c>
      <c r="S46" s="13">
        <f>E46</f>
        <v>42.30769230769231</v>
      </c>
      <c r="T46" s="14">
        <f>G46</f>
        <v>35.294117647058826</v>
      </c>
      <c r="U46" s="13">
        <f>I46</f>
        <v>47.36842105263158</v>
      </c>
      <c r="V46" s="13">
        <f>K46</f>
        <v>0</v>
      </c>
      <c r="W46" s="13">
        <f>M46</f>
        <v>22.22222222222222</v>
      </c>
      <c r="X46" s="13">
        <f>O46</f>
        <v>6.666666666666667</v>
      </c>
      <c r="Y46" s="13">
        <f>Q46</f>
        <v>29.032258064516128</v>
      </c>
      <c r="Z46" s="11">
        <f>COUNTIF(S46:Y46,"&gt;0")</f>
        <v>6</v>
      </c>
      <c r="AA46" s="13">
        <f>IF(Z46&lt;6,,IF(Z46&gt;=6,IF(SMALL(S46:Y46,1)=0,SMALL(S46:Y46,2),SMALL(S46:Y46,1))))</f>
        <v>6.666666666666667</v>
      </c>
      <c r="AB46" s="13">
        <f>IF(Z46&gt;=7,SMALL(S46:Y46,2),)</f>
        <v>0</v>
      </c>
    </row>
    <row r="47" spans="1:28" ht="13.5" thickBot="1">
      <c r="A47" s="20">
        <f>RANK(R47,$R$7:$R$185)</f>
        <v>41</v>
      </c>
      <c r="B47" s="17" t="s">
        <v>88</v>
      </c>
      <c r="C47" s="7" t="s">
        <v>89</v>
      </c>
      <c r="D47" s="31"/>
      <c r="E47" s="33">
        <f>IF(ISBLANK(D47),,IF(OR(D47="DNS",D47="DSQ",D47="OCS",D47="DNF"),((S$5+1)-S$5/Wettfahrt)*100*Faktor/S$5,((S$5+1)-D47/Wettfahrt)*100*Faktor/S$5))</f>
        <v>0</v>
      </c>
      <c r="F47" s="31"/>
      <c r="G47" s="33">
        <f>IF(ISBLANK(F47),,IF(OR(F47="DNS",F47="DSQ",F47="OCS",F47="DNF"),((T$5+1)-T$5/Wettfahrt)*100*Faktor/T$5,((T$5+1)-F47/Wettfahrt)*100*Faktor/T$5))</f>
        <v>0</v>
      </c>
      <c r="H47" s="31"/>
      <c r="I47" s="33">
        <f>IF(ISBLANK(H47),,IF(OR(H47="DNS",H47="DSQ",H47="OCS",H47="DNF"),((U$5+1)-U$5/Wettfahrt)*100*Faktor/U$5,((U$5+1)-H47/Wettfahrt)*100*Faktor/U$5))</f>
        <v>0</v>
      </c>
      <c r="J47" s="31">
        <v>11</v>
      </c>
      <c r="K47" s="33">
        <f>IF(ISBLANK(J47),,IF(OR(J47="DNS",J47="DSQ",J47="OCS",J47="DNF"),((V$5+1)-V$5/Wettfahrt)*100*Faktor/V$5,((V$5+1)-J47/Wettfahrt)*100*Faktor/V$5))</f>
        <v>62.96296296296296</v>
      </c>
      <c r="L47" s="31">
        <v>10</v>
      </c>
      <c r="M47" s="33">
        <f>IF(ISBLANK(L47),,IF(OR(L47="DNS",L47="DSQ",L47="OCS",L47="DNF"),((W$5+1)-W$5/Wettfahrt)*100*Faktor/W$5,((W$5+1)-L47/Wettfahrt)*100*Faktor/W$5))</f>
        <v>66.66666666666667</v>
      </c>
      <c r="N47" s="31" t="s">
        <v>250</v>
      </c>
      <c r="O47" s="33">
        <f>IF(ISBLANK(N47),,IF(OR(N47="DNS",N47="DSQ",N47="OCS",N47="DNF"),((X$5+1)-X$5/Wettfahrt)*100*Faktor/X$5,((X$5+1)-N47/Wettfahrt)*100*Faktor/X$5))</f>
        <v>6.666666666666667</v>
      </c>
      <c r="P47" s="31">
        <v>22</v>
      </c>
      <c r="Q47" s="33">
        <f>IF(ISBLANK(P47),,IF(OR(P47="DNS",P47="DSQ",P47="OCS",P47="DNF"),((Y$5+1)-Y$5/Wettfahrt)*100*Faktor/Y$5,((Y$5+1)-P47/Wettfahrt)*100*Faktor/Y$5))</f>
        <v>32.25806451612903</v>
      </c>
      <c r="R47" s="27">
        <f>SUM(S47:Y47)-SUM(AA47:AB47)</f>
        <v>168.5543608124253</v>
      </c>
      <c r="S47" s="13">
        <f>E47</f>
        <v>0</v>
      </c>
      <c r="T47" s="14">
        <f>G47</f>
        <v>0</v>
      </c>
      <c r="U47" s="13">
        <f>I47</f>
        <v>0</v>
      </c>
      <c r="V47" s="13">
        <f>K47</f>
        <v>62.96296296296296</v>
      </c>
      <c r="W47" s="13">
        <f>M47</f>
        <v>66.66666666666667</v>
      </c>
      <c r="X47" s="13">
        <f>O47</f>
        <v>6.666666666666667</v>
      </c>
      <c r="Y47" s="13">
        <f>Q47</f>
        <v>32.25806451612903</v>
      </c>
      <c r="Z47" s="11">
        <f>COUNTIF(S47:Y47,"&gt;0")</f>
        <v>4</v>
      </c>
      <c r="AA47" s="13">
        <f>IF(Z47&lt;6,,IF(Z47&gt;=6,IF(SMALL(S47:Y47,1)=0,SMALL(S47:Y47,2),SMALL(S47:Y47,1))))</f>
        <v>0</v>
      </c>
      <c r="AB47" s="13">
        <f>IF(Z47&gt;=7,SMALL(S47:Y47,2),)</f>
        <v>0</v>
      </c>
    </row>
    <row r="48" spans="1:28" ht="13.5" thickBot="1">
      <c r="A48" s="20">
        <f>RANK(R48,$R$7:$R$185)</f>
        <v>42</v>
      </c>
      <c r="B48" s="17" t="s">
        <v>211</v>
      </c>
      <c r="C48" s="7" t="s">
        <v>231</v>
      </c>
      <c r="D48" s="31">
        <v>6</v>
      </c>
      <c r="E48" s="33">
        <f>IF(ISBLANK(D48),,IF(OR(D48="DNS",D48="DSQ",D48="OCS",D48="DNF"),((S$5+1)-S$5/Wettfahrt)*100*Faktor/S$5,((S$5+1)-D48/Wettfahrt)*100*Faktor/S$5))</f>
        <v>80.76923076923077</v>
      </c>
      <c r="F48" s="31">
        <v>4</v>
      </c>
      <c r="G48" s="33">
        <f>IF(ISBLANK(F48),,IF(OR(F48="DNS",F48="DSQ",F48="OCS",F48="DNF"),((T$5+1)-T$5/Wettfahrt)*100*Faktor/T$5,((T$5+1)-F48/Wettfahrt)*100*Faktor/T$5))</f>
        <v>82.3529411764706</v>
      </c>
      <c r="H48" s="31"/>
      <c r="I48" s="33">
        <f>IF(ISBLANK(H48),,IF(OR(H48="DNS",H48="DSQ",H48="OCS",H48="DNF"),((U$5+1)-U$5/Wettfahrt)*100*Faktor/U$5,((U$5+1)-H48/Wettfahrt)*100*Faktor/U$5))</f>
        <v>0</v>
      </c>
      <c r="J48" s="31"/>
      <c r="K48" s="33">
        <f>IF(ISBLANK(J48),,IF(OR(J48="DNS",J48="DSQ",J48="OCS",J48="DNF"),((V$5+1)-V$5/Wettfahrt)*100*Faktor/V$5,((V$5+1)-J48/Wettfahrt)*100*Faktor/V$5))</f>
        <v>0</v>
      </c>
      <c r="L48" s="31"/>
      <c r="M48" s="33">
        <f>IF(ISBLANK(L48),,IF(OR(L48="DNS",L48="DSQ",L48="OCS",L48="DNF"),((W$5+1)-W$5/Wettfahrt)*100*Faktor/W$5,((W$5+1)-L48/Wettfahrt)*100*Faktor/W$5))</f>
        <v>0</v>
      </c>
      <c r="N48" s="31"/>
      <c r="O48" s="33">
        <f>IF(ISBLANK(N48),,IF(OR(N48="DNS",N48="DSQ",N48="OCS",N48="DNF"),((X$5+1)-X$5/Wettfahrt)*100*Faktor/X$5,((X$5+1)-N48/Wettfahrt)*100*Faktor/X$5))</f>
        <v>0</v>
      </c>
      <c r="P48" s="31"/>
      <c r="Q48" s="33">
        <f>IF(ISBLANK(P48),,IF(OR(P48="DNS",P48="DSQ",P48="OCS",P48="DNF"),((Y$5+1)-Y$5/Wettfahrt)*100*Faktor/Y$5,((Y$5+1)-P48/Wettfahrt)*100*Faktor/Y$5))</f>
        <v>0</v>
      </c>
      <c r="R48" s="27">
        <f>SUM(S48:Y48)-SUM(AA48:AB48)</f>
        <v>163.12217194570138</v>
      </c>
      <c r="S48" s="13">
        <f>E48</f>
        <v>80.76923076923077</v>
      </c>
      <c r="T48" s="14">
        <f>G48</f>
        <v>82.3529411764706</v>
      </c>
      <c r="U48" s="13">
        <f>I48</f>
        <v>0</v>
      </c>
      <c r="V48" s="13">
        <f>K48</f>
        <v>0</v>
      </c>
      <c r="W48" s="13">
        <f>M48</f>
        <v>0</v>
      </c>
      <c r="X48" s="13">
        <f>O48</f>
        <v>0</v>
      </c>
      <c r="Y48" s="13">
        <f>Q48</f>
        <v>0</v>
      </c>
      <c r="Z48" s="11">
        <f>COUNTIF(S48:Y48,"&gt;0")</f>
        <v>2</v>
      </c>
      <c r="AA48" s="13">
        <f>IF(Z48&lt;6,,IF(Z48&gt;=6,IF(SMALL(S48:Y48,1)=0,SMALL(S48:Y48,2),SMALL(S48:Y48,1))))</f>
        <v>0</v>
      </c>
      <c r="AB48" s="13">
        <f>IF(Z48&gt;=7,SMALL(S48:Y48,2),)</f>
        <v>0</v>
      </c>
    </row>
    <row r="49" spans="1:28" ht="13.5" thickBot="1">
      <c r="A49" s="20">
        <f>RANK(R49,$R$7:$R$185)</f>
        <v>43</v>
      </c>
      <c r="B49" s="17" t="s">
        <v>38</v>
      </c>
      <c r="C49" s="7" t="s">
        <v>101</v>
      </c>
      <c r="D49" s="31"/>
      <c r="E49" s="33">
        <f>IF(ISBLANK(D49),,IF(OR(D49="DNS",D49="DSQ",D49="OCS",D49="DNF"),((S$5+1)-S$5/Wettfahrt)*100*Faktor/S$5,((S$5+1)-D49/Wettfahrt)*100*Faktor/S$5))</f>
        <v>0</v>
      </c>
      <c r="F49" s="31"/>
      <c r="G49" s="33">
        <f>IF(ISBLANK(F49),,IF(OR(F49="DNS",F49="DSQ",F49="OCS",F49="DNF"),((T$5+1)-T$5/Wettfahrt)*100*Faktor/T$5,((T$5+1)-F49/Wettfahrt)*100*Faktor/T$5))</f>
        <v>0</v>
      </c>
      <c r="H49" s="31"/>
      <c r="I49" s="33">
        <f>IF(ISBLANK(H49),,IF(OR(H49="DNS",H49="DSQ",H49="OCS",H49="DNF"),((U$5+1)-U$5/Wettfahrt)*100*Faktor/U$5,((U$5+1)-H49/Wettfahrt)*100*Faktor/U$5))</f>
        <v>0</v>
      </c>
      <c r="J49" s="31">
        <v>23</v>
      </c>
      <c r="K49" s="33">
        <f>IF(ISBLANK(J49),,IF(OR(J49="DNS",J49="DSQ",J49="OCS",J49="DNF"),((V$5+1)-V$5/Wettfahrt)*100*Faktor/V$5,((V$5+1)-J49/Wettfahrt)*100*Faktor/V$5))</f>
        <v>18.51851851851852</v>
      </c>
      <c r="L49" s="31">
        <v>7</v>
      </c>
      <c r="M49" s="33">
        <f>IF(ISBLANK(L49),,IF(OR(L49="DNS",L49="DSQ",L49="OCS",L49="DNF"),((W$5+1)-W$5/Wettfahrt)*100*Faktor/W$5,((W$5+1)-L49/Wettfahrt)*100*Faktor/W$5))</f>
        <v>77.77777777777777</v>
      </c>
      <c r="N49" s="31">
        <v>7</v>
      </c>
      <c r="O49" s="33">
        <f>IF(ISBLANK(N49),,IF(OR(N49="DNS",N49="DSQ",N49="OCS",N49="DNF"),((X$5+1)-X$5/Wettfahrt)*100*Faktor/X$5,((X$5+1)-N49/Wettfahrt)*100*Faktor/X$5))</f>
        <v>60</v>
      </c>
      <c r="P49" s="31"/>
      <c r="Q49" s="33">
        <f>IF(ISBLANK(P49),,IF(OR(P49="DNS",P49="DSQ",P49="OCS",P49="DNF"),((Y$5+1)-Y$5/Wettfahrt)*100*Faktor/Y$5,((Y$5+1)-P49/Wettfahrt)*100*Faktor/Y$5))</f>
        <v>0</v>
      </c>
      <c r="R49" s="27">
        <f>SUM(S49:Y49)-SUM(AA49:AB49)</f>
        <v>156.2962962962963</v>
      </c>
      <c r="S49" s="13">
        <f>E49</f>
        <v>0</v>
      </c>
      <c r="T49" s="14">
        <f>G49</f>
        <v>0</v>
      </c>
      <c r="U49" s="13">
        <f>I49</f>
        <v>0</v>
      </c>
      <c r="V49" s="13">
        <f>K49</f>
        <v>18.51851851851852</v>
      </c>
      <c r="W49" s="13">
        <f>M49</f>
        <v>77.77777777777777</v>
      </c>
      <c r="X49" s="13">
        <f>O49</f>
        <v>60</v>
      </c>
      <c r="Y49" s="13">
        <f>Q49</f>
        <v>0</v>
      </c>
      <c r="Z49" s="11">
        <f>COUNTIF(S49:Y49,"&gt;0")</f>
        <v>3</v>
      </c>
      <c r="AA49" s="13">
        <f>IF(Z49&lt;6,,IF(Z49&gt;=6,IF(SMALL(S49:Y49,1)=0,SMALL(S49:Y49,2),SMALL(S49:Y49,1))))</f>
        <v>0</v>
      </c>
      <c r="AB49" s="13">
        <f>IF(Z49&gt;=7,SMALL(S49:Y49,2),)</f>
        <v>0</v>
      </c>
    </row>
    <row r="50" spans="1:28" ht="13.5" thickBot="1">
      <c r="A50" s="20">
        <f>RANK(R50,$R$7:$R$185)</f>
        <v>44</v>
      </c>
      <c r="B50" s="17" t="s">
        <v>54</v>
      </c>
      <c r="C50" s="7" t="s">
        <v>174</v>
      </c>
      <c r="D50" s="31">
        <v>18</v>
      </c>
      <c r="E50" s="33">
        <f>IF(ISBLANK(D50),,IF(OR(D50="DNS",D50="DSQ",D50="OCS",D50="DNF"),((S$5+1)-S$5/Wettfahrt)*100*Faktor/S$5,((S$5+1)-D50/Wettfahrt)*100*Faktor/S$5))</f>
        <v>34.61538461538461</v>
      </c>
      <c r="F50" s="31">
        <v>8</v>
      </c>
      <c r="G50" s="33">
        <f>IF(ISBLANK(F50),,IF(OR(F50="DNS",F50="DSQ",F50="OCS",F50="DNF"),((T$5+1)-T$5/Wettfahrt)*100*Faktor/T$5,((T$5+1)-F50/Wettfahrt)*100*Faktor/T$5))</f>
        <v>58.8235294117647</v>
      </c>
      <c r="H50" s="31" t="s">
        <v>250</v>
      </c>
      <c r="I50" s="33">
        <f>IF(ISBLANK(H50),,IF(OR(H50="DNS",H50="DSQ",H50="OCS",H50="DNF"),((U$5+1)-U$5/Wettfahrt)*100*Faktor/U$5,((U$5+1)-H50/Wettfahrt)*100*Faktor/U$5))</f>
        <v>5.2631578947368425</v>
      </c>
      <c r="J50" s="31"/>
      <c r="K50" s="33">
        <f>IF(ISBLANK(J50),,IF(OR(J50="DNS",J50="DSQ",J50="OCS",J50="DNF"),((V$5+1)-V$5/Wettfahrt)*100*Faktor/V$5,((V$5+1)-J50/Wettfahrt)*100*Faktor/V$5))</f>
        <v>0</v>
      </c>
      <c r="L50" s="31">
        <v>26</v>
      </c>
      <c r="M50" s="33">
        <f>IF(ISBLANK(L50),,IF(OR(L50="DNS",L50="DSQ",L50="OCS",L50="DNF"),((W$5+1)-W$5/Wettfahrt)*100*Faktor/W$5,((W$5+1)-L50/Wettfahrt)*100*Faktor/W$5))</f>
        <v>7.407407407407407</v>
      </c>
      <c r="N50" s="31">
        <v>9</v>
      </c>
      <c r="O50" s="33">
        <f>IF(ISBLANK(N50),,IF(OR(N50="DNS",N50="DSQ",N50="OCS",N50="DNF"),((X$5+1)-X$5/Wettfahrt)*100*Faktor/X$5,((X$5+1)-N50/Wettfahrt)*100*Faktor/X$5))</f>
        <v>46.666666666666664</v>
      </c>
      <c r="P50" s="31"/>
      <c r="Q50" s="33">
        <f>IF(ISBLANK(P50),,IF(OR(P50="DNS",P50="DSQ",P50="OCS",P50="DNF"),((Y$5+1)-Y$5/Wettfahrt)*100*Faktor/Y$5,((Y$5+1)-P50/Wettfahrt)*100*Faktor/Y$5))</f>
        <v>0</v>
      </c>
      <c r="R50" s="27">
        <f>SUM(S50:Y50)-SUM(AA50:AB50)</f>
        <v>152.77614599596023</v>
      </c>
      <c r="S50" s="13">
        <f>E50</f>
        <v>34.61538461538461</v>
      </c>
      <c r="T50" s="14">
        <f>G50</f>
        <v>58.8235294117647</v>
      </c>
      <c r="U50" s="13">
        <f>I50</f>
        <v>5.2631578947368425</v>
      </c>
      <c r="V50" s="13">
        <f>K50</f>
        <v>0</v>
      </c>
      <c r="W50" s="13">
        <f>M50</f>
        <v>7.407407407407407</v>
      </c>
      <c r="X50" s="13">
        <f>O50</f>
        <v>46.666666666666664</v>
      </c>
      <c r="Y50" s="13">
        <f>Q50</f>
        <v>0</v>
      </c>
      <c r="Z50" s="11">
        <f>COUNTIF(S50:Y50,"&gt;0")</f>
        <v>5</v>
      </c>
      <c r="AA50" s="13">
        <f>IF(Z50&lt;6,,IF(Z50&gt;=6,IF(SMALL(S50:Y50,1)=0,SMALL(S50:Y50,2),SMALL(S50:Y50,1))))</f>
        <v>0</v>
      </c>
      <c r="AB50" s="13">
        <f>IF(Z50&gt;=7,SMALL(S50:Y50,2),)</f>
        <v>0</v>
      </c>
    </row>
    <row r="51" spans="1:28" ht="13.5" thickBot="1">
      <c r="A51" s="20">
        <f>RANK(R51,$R$7:$R$185)</f>
        <v>45</v>
      </c>
      <c r="B51" s="17" t="s">
        <v>56</v>
      </c>
      <c r="C51" s="7" t="s">
        <v>57</v>
      </c>
      <c r="D51" s="31"/>
      <c r="E51" s="33">
        <f>IF(ISBLANK(D51),,IF(OR(D51="DNS",D51="DSQ",D51="OCS",D51="DNF"),((S$5+1)-S$5/Wettfahrt)*100*Faktor/S$5,((S$5+1)-D51/Wettfahrt)*100*Faktor/S$5))</f>
        <v>0</v>
      </c>
      <c r="F51" s="31"/>
      <c r="G51" s="33">
        <f>IF(ISBLANK(F51),,IF(OR(F51="DNS",F51="DSQ",F51="OCS",F51="DNF"),((T$5+1)-T$5/Wettfahrt)*100*Faktor/T$5,((T$5+1)-F51/Wettfahrt)*100*Faktor/T$5))</f>
        <v>0</v>
      </c>
      <c r="H51" s="31">
        <v>5</v>
      </c>
      <c r="I51" s="33">
        <f>IF(ISBLANK(H51),,IF(OR(H51="DNS",H51="DSQ",H51="OCS",H51="DNF"),((U$5+1)-U$5/Wettfahrt)*100*Faktor/U$5,((U$5+1)-H51/Wettfahrt)*100*Faktor/U$5))</f>
        <v>78.94736842105263</v>
      </c>
      <c r="J51" s="31"/>
      <c r="K51" s="33">
        <f>IF(ISBLANK(J51),,IF(OR(J51="DNS",J51="DSQ",J51="OCS",J51="DNF"),((V$5+1)-V$5/Wettfahrt)*100*Faktor/V$5,((V$5+1)-J51/Wettfahrt)*100*Faktor/V$5))</f>
        <v>0</v>
      </c>
      <c r="L51" s="31">
        <v>10</v>
      </c>
      <c r="M51" s="33">
        <f>IF(ISBLANK(L51),,IF(OR(L51="DNS",L51="DSQ",L51="OCS",L51="DNF"),((W$5+1)-W$5/Wettfahrt)*100*Faktor/W$5,((W$5+1)-L51/Wettfahrt)*100*Faktor/W$5))</f>
        <v>66.66666666666667</v>
      </c>
      <c r="N51" s="31" t="s">
        <v>250</v>
      </c>
      <c r="O51" s="33">
        <f>IF(ISBLANK(N51),,IF(OR(N51="DNS",N51="DSQ",N51="OCS",N51="DNF"),((X$5+1)-X$5/Wettfahrt)*100*Faktor/X$5,((X$5+1)-N51/Wettfahrt)*100*Faktor/X$5))</f>
        <v>6.666666666666667</v>
      </c>
      <c r="P51" s="31"/>
      <c r="Q51" s="33">
        <f>IF(ISBLANK(P51),,IF(OR(P51="DNS",P51="DSQ",P51="OCS",P51="DNF"),((Y$5+1)-Y$5/Wettfahrt)*100*Faktor/Y$5,((Y$5+1)-P51/Wettfahrt)*100*Faktor/Y$5))</f>
        <v>0</v>
      </c>
      <c r="R51" s="27">
        <f>SUM(S51:Y51)-SUM(AA51:AB51)</f>
        <v>152.28070175438594</v>
      </c>
      <c r="S51" s="13">
        <f>E51</f>
        <v>0</v>
      </c>
      <c r="T51" s="14">
        <f>G51</f>
        <v>0</v>
      </c>
      <c r="U51" s="13">
        <f>I51</f>
        <v>78.94736842105263</v>
      </c>
      <c r="V51" s="13">
        <f>K51</f>
        <v>0</v>
      </c>
      <c r="W51" s="13">
        <f>M51</f>
        <v>66.66666666666667</v>
      </c>
      <c r="X51" s="13">
        <f>O51</f>
        <v>6.666666666666667</v>
      </c>
      <c r="Y51" s="13">
        <f>Q51</f>
        <v>0</v>
      </c>
      <c r="Z51" s="11">
        <f>COUNTIF(S51:Y51,"&gt;0")</f>
        <v>3</v>
      </c>
      <c r="AA51" s="13">
        <f>IF(Z51&lt;6,,IF(Z51&gt;=6,IF(SMALL(S51:Y51,1)=0,SMALL(S51:Y51,2),SMALL(S51:Y51,1))))</f>
        <v>0</v>
      </c>
      <c r="AB51" s="13">
        <f>IF(Z51&gt;=7,SMALL(S51:Y51,2),)</f>
        <v>0</v>
      </c>
    </row>
    <row r="52" spans="1:28" ht="13.5" thickBot="1">
      <c r="A52" s="20">
        <f>RANK(R52,$R$7:$R$185)</f>
        <v>46</v>
      </c>
      <c r="B52" s="17" t="s">
        <v>236</v>
      </c>
      <c r="C52" s="7" t="s">
        <v>39</v>
      </c>
      <c r="D52" s="31">
        <v>1</v>
      </c>
      <c r="E52" s="33">
        <f>IF(ISBLANK(D52),,IF(OR(D52="DNS",D52="DSQ",D52="OCS",D52="DNF"),((S$5+1)-S$5/Wettfahrt)*100*Faktor/S$5,((S$5+1)-D52/Wettfahrt)*100*Faktor/S$5))</f>
        <v>100</v>
      </c>
      <c r="F52" s="31"/>
      <c r="G52" s="33">
        <f>IF(ISBLANK(F52),,IF(OR(F52="DNS",F52="DSQ",F52="OCS",F52="DNF"),((T$5+1)-T$5/Wettfahrt)*100*Faktor/T$5,((T$5+1)-F52/Wettfahrt)*100*Faktor/T$5))</f>
        <v>0</v>
      </c>
      <c r="H52" s="31"/>
      <c r="I52" s="33">
        <f>IF(ISBLANK(H52),,IF(OR(H52="DNS",H52="DSQ",H52="OCS",H52="DNF"),((U$5+1)-U$5/Wettfahrt)*100*Faktor/U$5,((U$5+1)-H52/Wettfahrt)*100*Faktor/U$5))</f>
        <v>0</v>
      </c>
      <c r="J52" s="31"/>
      <c r="K52" s="33">
        <f>IF(ISBLANK(J52),,IF(OR(J52="DNS",J52="DSQ",J52="OCS",J52="DNF"),((V$5+1)-V$5/Wettfahrt)*100*Faktor/V$5,((V$5+1)-J52/Wettfahrt)*100*Faktor/V$5))</f>
        <v>0</v>
      </c>
      <c r="L52" s="31"/>
      <c r="M52" s="33">
        <f>IF(ISBLANK(L52),,IF(OR(L52="DNS",L52="DSQ",L52="OCS",L52="DNF"),((W$5+1)-W$5/Wettfahrt)*100*Faktor/W$5,((W$5+1)-L52/Wettfahrt)*100*Faktor/W$5))</f>
        <v>0</v>
      </c>
      <c r="N52" s="31"/>
      <c r="O52" s="33">
        <f>IF(ISBLANK(N52),,IF(OR(N52="DNS",N52="DSQ",N52="OCS",N52="DNF"),((X$5+1)-X$5/Wettfahrt)*100*Faktor/X$5,((X$5+1)-N52/Wettfahrt)*100*Faktor/X$5))</f>
        <v>0</v>
      </c>
      <c r="P52" s="31">
        <v>16</v>
      </c>
      <c r="Q52" s="33">
        <f>IF(ISBLANK(P52),,IF(OR(P52="DNS",P52="DSQ",P52="OCS",P52="DNF"),((Y$5+1)-Y$5/Wettfahrt)*100*Faktor/Y$5,((Y$5+1)-P52/Wettfahrt)*100*Faktor/Y$5))</f>
        <v>51.61290322580645</v>
      </c>
      <c r="R52" s="27">
        <f>SUM(S52:Y52)-SUM(AA52:AB52)</f>
        <v>151.61290322580646</v>
      </c>
      <c r="S52" s="13">
        <f>E52</f>
        <v>100</v>
      </c>
      <c r="T52" s="14">
        <f>G52</f>
        <v>0</v>
      </c>
      <c r="U52" s="13">
        <f>I52</f>
        <v>0</v>
      </c>
      <c r="V52" s="13">
        <f>K52</f>
        <v>0</v>
      </c>
      <c r="W52" s="13">
        <f>M52</f>
        <v>0</v>
      </c>
      <c r="X52" s="13">
        <f>O52</f>
        <v>0</v>
      </c>
      <c r="Y52" s="13">
        <f>Q52</f>
        <v>51.61290322580645</v>
      </c>
      <c r="Z52" s="11">
        <f>COUNTIF(S52:Y52,"&gt;0")</f>
        <v>2</v>
      </c>
      <c r="AA52" s="13">
        <f>IF(Z52&lt;6,,IF(Z52&gt;=6,IF(SMALL(S52:Y52,1)=0,SMALL(S52:Y52,2),SMALL(S52:Y52,1))))</f>
        <v>0</v>
      </c>
      <c r="AB52" s="13">
        <f>IF(Z52&gt;=7,SMALL(S52:Y52,2),)</f>
        <v>0</v>
      </c>
    </row>
    <row r="53" spans="1:28" ht="13.5" thickBot="1">
      <c r="A53" s="20">
        <f>RANK(R53,$R$7:$R$185)</f>
        <v>47</v>
      </c>
      <c r="B53" s="17" t="s">
        <v>4</v>
      </c>
      <c r="C53" s="7" t="s">
        <v>218</v>
      </c>
      <c r="D53" s="31">
        <v>13</v>
      </c>
      <c r="E53" s="33">
        <f>IF(ISBLANK(D53),,IF(OR(D53="DNS",D53="DSQ",D53="OCS",D53="DNF"),((S$5+1)-S$5/Wettfahrt)*100*Faktor/S$5,((S$5+1)-D53/Wettfahrt)*100*Faktor/S$5))</f>
        <v>53.84615384615385</v>
      </c>
      <c r="F53" s="31"/>
      <c r="G53" s="33">
        <f>IF(ISBLANK(F53),,IF(OR(F53="DNS",F53="DSQ",F53="OCS",F53="DNF"),((T$5+1)-T$5/Wettfahrt)*100*Faktor/T$5,((T$5+1)-F53/Wettfahrt)*100*Faktor/T$5))</f>
        <v>0</v>
      </c>
      <c r="H53" s="31">
        <v>15</v>
      </c>
      <c r="I53" s="33">
        <f>IF(ISBLANK(H53),,IF(OR(H53="DNS",H53="DSQ",H53="OCS",H53="DNF"),((U$5+1)-U$5/Wettfahrt)*100*Faktor/U$5,((U$5+1)-H53/Wettfahrt)*100*Faktor/U$5))</f>
        <v>26.31578947368421</v>
      </c>
      <c r="J53" s="31"/>
      <c r="K53" s="33">
        <f>IF(ISBLANK(J53),,IF(OR(J53="DNS",J53="DSQ",J53="OCS",J53="DNF"),((V$5+1)-V$5/Wettfahrt)*100*Faktor/V$5,((V$5+1)-J53/Wettfahrt)*100*Faktor/V$5))</f>
        <v>0</v>
      </c>
      <c r="L53" s="31">
        <v>21</v>
      </c>
      <c r="M53" s="33">
        <f>IF(ISBLANK(L53),,IF(OR(L53="DNS",L53="DSQ",L53="OCS",L53="DNF"),((W$5+1)-W$5/Wettfahrt)*100*Faktor/W$5,((W$5+1)-L53/Wettfahrt)*100*Faktor/W$5))</f>
        <v>25.925925925925927</v>
      </c>
      <c r="N53" s="31"/>
      <c r="O53" s="33">
        <f>IF(ISBLANK(N53),,IF(OR(N53="DNS",N53="DSQ",N53="OCS",N53="DNF"),((X$5+1)-X$5/Wettfahrt)*100*Faktor/X$5,((X$5+1)-N53/Wettfahrt)*100*Faktor/X$5))</f>
        <v>0</v>
      </c>
      <c r="P53" s="31">
        <v>18</v>
      </c>
      <c r="Q53" s="33">
        <f>IF(ISBLANK(P53),,IF(OR(P53="DNS",P53="DSQ",P53="OCS",P53="DNF"),((Y$5+1)-Y$5/Wettfahrt)*100*Faktor/Y$5,((Y$5+1)-P53/Wettfahrt)*100*Faktor/Y$5))</f>
        <v>45.16129032258065</v>
      </c>
      <c r="R53" s="27">
        <f>SUM(S53:Y53)-SUM(AA53:AB53)</f>
        <v>151.24915956834462</v>
      </c>
      <c r="S53" s="13">
        <f>E53</f>
        <v>53.84615384615385</v>
      </c>
      <c r="T53" s="14">
        <f>G53</f>
        <v>0</v>
      </c>
      <c r="U53" s="13">
        <f>I53</f>
        <v>26.31578947368421</v>
      </c>
      <c r="V53" s="13">
        <f>K53</f>
        <v>0</v>
      </c>
      <c r="W53" s="13">
        <f>M53</f>
        <v>25.925925925925927</v>
      </c>
      <c r="X53" s="13">
        <f>O53</f>
        <v>0</v>
      </c>
      <c r="Y53" s="13">
        <f>Q53</f>
        <v>45.16129032258065</v>
      </c>
      <c r="Z53" s="11">
        <f>COUNTIF(S53:Y53,"&gt;0")</f>
        <v>4</v>
      </c>
      <c r="AA53" s="13">
        <f>IF(Z53&lt;6,,IF(Z53&gt;=6,IF(SMALL(S53:Y53,1)=0,SMALL(S53:Y53,2),SMALL(S53:Y53,1))))</f>
        <v>0</v>
      </c>
      <c r="AB53" s="13">
        <f>IF(Z53&gt;=7,SMALL(S53:Y53,2),)</f>
        <v>0</v>
      </c>
    </row>
    <row r="54" spans="1:28" ht="13.5" thickBot="1">
      <c r="A54" s="20">
        <f>RANK(R54,$R$7:$R$185)</f>
        <v>48</v>
      </c>
      <c r="B54" s="17" t="s">
        <v>123</v>
      </c>
      <c r="C54" s="7" t="s">
        <v>100</v>
      </c>
      <c r="D54" s="31" t="s">
        <v>241</v>
      </c>
      <c r="E54" s="33">
        <f>IF(ISBLANK(D54),,IF(OR(D54="DNS",D54="DSQ",D54="OCS",D54="DNF"),((S$5+1)-S$5/Wettfahrt)*100*Faktor/S$5,((S$5+1)-D54/Wettfahrt)*100*Faktor/S$5))</f>
        <v>3.8461538461538463</v>
      </c>
      <c r="F54" s="31"/>
      <c r="G54" s="33">
        <f>IF(ISBLANK(F54),,IF(OR(F54="DNS",F54="DSQ",F54="OCS",F54="DNF"),((T$5+1)-T$5/Wettfahrt)*100*Faktor/T$5,((T$5+1)-F54/Wettfahrt)*100*Faktor/T$5))</f>
        <v>0</v>
      </c>
      <c r="H54" s="31"/>
      <c r="I54" s="33">
        <f>IF(ISBLANK(H54),,IF(OR(H54="DNS",H54="DSQ",H54="OCS",H54="DNF"),((U$5+1)-U$5/Wettfahrt)*100*Faktor/U$5,((U$5+1)-H54/Wettfahrt)*100*Faktor/U$5))</f>
        <v>0</v>
      </c>
      <c r="J54" s="31"/>
      <c r="K54" s="33">
        <f>IF(ISBLANK(J54),,IF(OR(J54="DNS",J54="DSQ",J54="OCS",J54="DNF"),((V$5+1)-V$5/Wettfahrt)*100*Faktor/V$5,((V$5+1)-J54/Wettfahrt)*100*Faktor/V$5))</f>
        <v>0</v>
      </c>
      <c r="L54" s="31">
        <v>11</v>
      </c>
      <c r="M54" s="33">
        <f>IF(ISBLANK(L54),,IF(OR(L54="DNS",L54="DSQ",L54="OCS",L54="DNF"),((W$5+1)-W$5/Wettfahrt)*100*Faktor/W$5,((W$5+1)-L54/Wettfahrt)*100*Faktor/W$5))</f>
        <v>62.96296296296296</v>
      </c>
      <c r="N54" s="31"/>
      <c r="O54" s="33">
        <f>IF(ISBLANK(N54),,IF(OR(N54="DNS",N54="DSQ",N54="OCS",N54="DNF"),((X$5+1)-X$5/Wettfahrt)*100*Faktor/X$5,((X$5+1)-N54/Wettfahrt)*100*Faktor/X$5))</f>
        <v>0</v>
      </c>
      <c r="P54" s="31">
        <v>6</v>
      </c>
      <c r="Q54" s="33">
        <f>IF(ISBLANK(P54),,IF(OR(P54="DNS",P54="DSQ",P54="OCS",P54="DNF"),((Y$5+1)-Y$5/Wettfahrt)*100*Faktor/Y$5,((Y$5+1)-P54/Wettfahrt)*100*Faktor/Y$5))</f>
        <v>83.87096774193549</v>
      </c>
      <c r="R54" s="27">
        <f>SUM(S54:Y54)-SUM(AA54:AB54)</f>
        <v>150.6800845510523</v>
      </c>
      <c r="S54" s="13">
        <f>E54</f>
        <v>3.8461538461538463</v>
      </c>
      <c r="T54" s="14">
        <f>G54</f>
        <v>0</v>
      </c>
      <c r="U54" s="13">
        <f>I54</f>
        <v>0</v>
      </c>
      <c r="V54" s="13">
        <f>K54</f>
        <v>0</v>
      </c>
      <c r="W54" s="13">
        <f>M54</f>
        <v>62.96296296296296</v>
      </c>
      <c r="X54" s="13">
        <f>O54</f>
        <v>0</v>
      </c>
      <c r="Y54" s="13">
        <f>Q54</f>
        <v>83.87096774193549</v>
      </c>
      <c r="Z54" s="11">
        <f>COUNTIF(S54:Y54,"&gt;0")</f>
        <v>3</v>
      </c>
      <c r="AA54" s="13">
        <f>IF(Z54&lt;6,,IF(Z54&gt;=6,IF(SMALL(S54:Y54,1)=0,SMALL(S54:Y54,2),SMALL(S54:Y54,1))))</f>
        <v>0</v>
      </c>
      <c r="AB54" s="13">
        <f>IF(Z54&gt;=7,SMALL(S54:Y54,2),)</f>
        <v>0</v>
      </c>
    </row>
    <row r="55" spans="1:28" ht="13.5" thickBot="1">
      <c r="A55" s="20">
        <f>RANK(R55,$R$7:$R$185)</f>
        <v>49</v>
      </c>
      <c r="B55" s="17" t="s">
        <v>118</v>
      </c>
      <c r="C55" s="7" t="s">
        <v>119</v>
      </c>
      <c r="D55" s="31"/>
      <c r="E55" s="33">
        <f>IF(ISBLANK(D55),,IF(OR(D55="DNS",D55="DSQ",D55="OCS",D55="DNF"),((S$5+1)-S$5/Wettfahrt)*100*Faktor/S$5,((S$5+1)-D55/Wettfahrt)*100*Faktor/S$5))</f>
        <v>0</v>
      </c>
      <c r="F55" s="31"/>
      <c r="G55" s="33">
        <f>IF(ISBLANK(F55),,IF(OR(F55="DNS",F55="DSQ",F55="OCS",F55="DNF"),((T$5+1)-T$5/Wettfahrt)*100*Faktor/T$5,((T$5+1)-F55/Wettfahrt)*100*Faktor/T$5))</f>
        <v>0</v>
      </c>
      <c r="H55" s="31">
        <v>17</v>
      </c>
      <c r="I55" s="33">
        <f>IF(ISBLANK(H55),,IF(OR(H55="DNS",H55="DSQ",H55="OCS",H55="DNF"),((U$5+1)-U$5/Wettfahrt)*100*Faktor/U$5,((U$5+1)-H55/Wettfahrt)*100*Faktor/U$5))</f>
        <v>15.789473684210526</v>
      </c>
      <c r="J55" s="31">
        <v>15</v>
      </c>
      <c r="K55" s="33">
        <f>IF(ISBLANK(J55),,IF(OR(J55="DNS",J55="DSQ",J55="OCS",J55="DNF"),((V$5+1)-V$5/Wettfahrt)*100*Faktor/V$5,((V$5+1)-J55/Wettfahrt)*100*Faktor/V$5))</f>
        <v>48.148148148148145</v>
      </c>
      <c r="L55" s="31"/>
      <c r="M55" s="33">
        <f>IF(ISBLANK(L55),,IF(OR(L55="DNS",L55="DSQ",L55="OCS",L55="DNF"),((W$5+1)-W$5/Wettfahrt)*100*Faktor/W$5,((W$5+1)-L55/Wettfahrt)*100*Faktor/W$5))</f>
        <v>0</v>
      </c>
      <c r="N55" s="31"/>
      <c r="O55" s="33">
        <f>IF(ISBLANK(N55),,IF(OR(N55="DNS",N55="DSQ",N55="OCS",N55="DNF"),((X$5+1)-X$5/Wettfahrt)*100*Faktor/X$5,((X$5+1)-N55/Wettfahrt)*100*Faktor/X$5))</f>
        <v>0</v>
      </c>
      <c r="P55" s="31">
        <v>6</v>
      </c>
      <c r="Q55" s="33">
        <f>IF(ISBLANK(P55),,IF(OR(P55="DNS",P55="DSQ",P55="OCS",P55="DNF"),((Y$5+1)-Y$5/Wettfahrt)*100*Faktor/Y$5,((Y$5+1)-P55/Wettfahrt)*100*Faktor/Y$5))</f>
        <v>83.87096774193549</v>
      </c>
      <c r="R55" s="27">
        <f>SUM(S55:Y55)-SUM(AA55:AB55)</f>
        <v>147.80858957429416</v>
      </c>
      <c r="S55" s="13">
        <f>E55</f>
        <v>0</v>
      </c>
      <c r="T55" s="14">
        <f>G55</f>
        <v>0</v>
      </c>
      <c r="U55" s="13">
        <f>I55</f>
        <v>15.789473684210526</v>
      </c>
      <c r="V55" s="13">
        <f>K55</f>
        <v>48.148148148148145</v>
      </c>
      <c r="W55" s="13">
        <f>M55</f>
        <v>0</v>
      </c>
      <c r="X55" s="13">
        <f>O55</f>
        <v>0</v>
      </c>
      <c r="Y55" s="13">
        <f>Q55</f>
        <v>83.87096774193549</v>
      </c>
      <c r="Z55" s="11">
        <f>COUNTIF(S55:Y55,"&gt;0")</f>
        <v>3</v>
      </c>
      <c r="AA55" s="13">
        <f>IF(Z55&lt;6,,IF(Z55&gt;=6,IF(SMALL(S55:Y55,1)=0,SMALL(S55:Y55,2),SMALL(S55:Y55,1))))</f>
        <v>0</v>
      </c>
      <c r="AB55" s="13">
        <f>IF(Z55&gt;=7,SMALL(S55:Y55,2),)</f>
        <v>0</v>
      </c>
    </row>
    <row r="56" spans="1:28" ht="13.5" thickBot="1">
      <c r="A56" s="20">
        <f>RANK(R56,$R$7:$R$185)</f>
        <v>50</v>
      </c>
      <c r="B56" s="17" t="s">
        <v>115</v>
      </c>
      <c r="C56" s="7" t="s">
        <v>116</v>
      </c>
      <c r="D56" s="31">
        <v>9</v>
      </c>
      <c r="E56" s="33">
        <f>IF(ISBLANK(D56),,IF(OR(D56="DNS",D56="DSQ",D56="OCS",D56="DNF"),((S$5+1)-S$5/Wettfahrt)*100*Faktor/S$5,((S$5+1)-D56/Wettfahrt)*100*Faktor/S$5))</f>
        <v>69.23076923076923</v>
      </c>
      <c r="F56" s="31"/>
      <c r="G56" s="33">
        <f>IF(ISBLANK(F56),,IF(OR(F56="DNS",F56="DSQ",F56="OCS",F56="DNF"),((T$5+1)-T$5/Wettfahrt)*100*Faktor/T$5,((T$5+1)-F56/Wettfahrt)*100*Faktor/T$5))</f>
        <v>0</v>
      </c>
      <c r="H56" s="31"/>
      <c r="I56" s="33">
        <f>IF(ISBLANK(H56),,IF(OR(H56="DNS",H56="DSQ",H56="OCS",H56="DNF"),((U$5+1)-U$5/Wettfahrt)*100*Faktor/U$5,((U$5+1)-H56/Wettfahrt)*100*Faktor/U$5))</f>
        <v>0</v>
      </c>
      <c r="J56" s="31"/>
      <c r="K56" s="33">
        <f>IF(ISBLANK(J56),,IF(OR(J56="DNS",J56="DSQ",J56="OCS",J56="DNF"),((V$5+1)-V$5/Wettfahrt)*100*Faktor/V$5,((V$5+1)-J56/Wettfahrt)*100*Faktor/V$5))</f>
        <v>0</v>
      </c>
      <c r="L56" s="31"/>
      <c r="M56" s="33">
        <f>IF(ISBLANK(L56),,IF(OR(L56="DNS",L56="DSQ",L56="OCS",L56="DNF"),((W$5+1)-W$5/Wettfahrt)*100*Faktor/W$5,((W$5+1)-L56/Wettfahrt)*100*Faktor/W$5))</f>
        <v>0</v>
      </c>
      <c r="N56" s="31"/>
      <c r="O56" s="33">
        <f>IF(ISBLANK(N56),,IF(OR(N56="DNS",N56="DSQ",N56="OCS",N56="DNF"),((X$5+1)-X$5/Wettfahrt)*100*Faktor/X$5,((X$5+1)-N56/Wettfahrt)*100*Faktor/X$5))</f>
        <v>0</v>
      </c>
      <c r="P56" s="31">
        <v>9</v>
      </c>
      <c r="Q56" s="33">
        <f>IF(ISBLANK(P56),,IF(OR(P56="DNS",P56="DSQ",P56="OCS",P56="DNF"),((Y$5+1)-Y$5/Wettfahrt)*100*Faktor/Y$5,((Y$5+1)-P56/Wettfahrt)*100*Faktor/Y$5))</f>
        <v>74.19354838709677</v>
      </c>
      <c r="R56" s="27">
        <f>SUM(S56:Y56)-SUM(AA56:AB56)</f>
        <v>143.424317617866</v>
      </c>
      <c r="S56" s="13">
        <f>E56</f>
        <v>69.23076923076923</v>
      </c>
      <c r="T56" s="14">
        <f>G56</f>
        <v>0</v>
      </c>
      <c r="U56" s="13">
        <f>I56</f>
        <v>0</v>
      </c>
      <c r="V56" s="13">
        <f>K56</f>
        <v>0</v>
      </c>
      <c r="W56" s="13">
        <f>M56</f>
        <v>0</v>
      </c>
      <c r="X56" s="13">
        <f>O56</f>
        <v>0</v>
      </c>
      <c r="Y56" s="13">
        <f>Q56</f>
        <v>74.19354838709677</v>
      </c>
      <c r="Z56" s="11">
        <f>COUNTIF(S56:Y56,"&gt;0")</f>
        <v>2</v>
      </c>
      <c r="AA56" s="13">
        <f>IF(Z56&lt;6,,IF(Z56&gt;=6,IF(SMALL(S56:Y56,1)=0,SMALL(S56:Y56,2),SMALL(S56:Y56,1))))</f>
        <v>0</v>
      </c>
      <c r="AB56" s="13">
        <f>IF(Z56&gt;=7,SMALL(S56:Y56,2),)</f>
        <v>0</v>
      </c>
    </row>
    <row r="57" spans="1:28" ht="13.5" thickBot="1">
      <c r="A57" s="20">
        <f>RANK(R57,$R$7:$R$185)</f>
        <v>51</v>
      </c>
      <c r="B57" s="17" t="s">
        <v>122</v>
      </c>
      <c r="C57" s="7" t="s">
        <v>137</v>
      </c>
      <c r="D57" s="31"/>
      <c r="E57" s="33">
        <f>IF(ISBLANK(D57),,IF(OR(D57="DNS",D57="DSQ",D57="OCS",D57="DNF"),((S$5+1)-S$5/Wettfahrt)*100*Faktor/S$5,((S$5+1)-D57/Wettfahrt)*100*Faktor/S$5))</f>
        <v>0</v>
      </c>
      <c r="F57" s="31"/>
      <c r="G57" s="33">
        <f>IF(ISBLANK(F57),,IF(OR(F57="DNS",F57="DSQ",F57="OCS",F57="DNF"),((T$5+1)-T$5/Wettfahrt)*100*Faktor/T$5,((T$5+1)-F57/Wettfahrt)*100*Faktor/T$5))</f>
        <v>0</v>
      </c>
      <c r="H57" s="31"/>
      <c r="I57" s="33">
        <f>IF(ISBLANK(H57),,IF(OR(H57="DNS",H57="DSQ",H57="OCS",H57="DNF"),((U$5+1)-U$5/Wettfahrt)*100*Faktor/U$5,((U$5+1)-H57/Wettfahrt)*100*Faktor/U$5))</f>
        <v>0</v>
      </c>
      <c r="J57" s="31">
        <v>16</v>
      </c>
      <c r="K57" s="33">
        <f>IF(ISBLANK(J57),,IF(OR(J57="DNS",J57="DSQ",J57="OCS",J57="DNF"),((V$5+1)-V$5/Wettfahrt)*100*Faktor/V$5,((V$5+1)-J57/Wettfahrt)*100*Faktor/V$5))</f>
        <v>44.44444444444444</v>
      </c>
      <c r="L57" s="31">
        <v>16</v>
      </c>
      <c r="M57" s="33">
        <f>IF(ISBLANK(L57),,IF(OR(L57="DNS",L57="DSQ",L57="OCS",L57="DNF"),((W$5+1)-W$5/Wettfahrt)*100*Faktor/W$5,((W$5+1)-L57/Wettfahrt)*100*Faktor/W$5))</f>
        <v>44.44444444444444</v>
      </c>
      <c r="N57" s="31" t="s">
        <v>250</v>
      </c>
      <c r="O57" s="33">
        <f>IF(ISBLANK(N57),,IF(OR(N57="DNS",N57="DSQ",N57="OCS",N57="DNF"),((X$5+1)-X$5/Wettfahrt)*100*Faktor/X$5,((X$5+1)-N57/Wettfahrt)*100*Faktor/X$5))</f>
        <v>6.666666666666667</v>
      </c>
      <c r="P57" s="31">
        <v>20</v>
      </c>
      <c r="Q57" s="33">
        <f>IF(ISBLANK(P57),,IF(OR(P57="DNS",P57="DSQ",P57="OCS",P57="DNF"),((Y$5+1)-Y$5/Wettfahrt)*100*Faktor/Y$5,((Y$5+1)-P57/Wettfahrt)*100*Faktor/Y$5))</f>
        <v>38.70967741935484</v>
      </c>
      <c r="R57" s="27">
        <f>SUM(S57:Y57)-SUM(AA57:AB57)</f>
        <v>134.2652329749104</v>
      </c>
      <c r="S57" s="13">
        <f>E57</f>
        <v>0</v>
      </c>
      <c r="T57" s="14">
        <f>G57</f>
        <v>0</v>
      </c>
      <c r="U57" s="13">
        <f>I57</f>
        <v>0</v>
      </c>
      <c r="V57" s="13">
        <f>K57</f>
        <v>44.44444444444444</v>
      </c>
      <c r="W57" s="13">
        <f>M57</f>
        <v>44.44444444444444</v>
      </c>
      <c r="X57" s="13">
        <f>O57</f>
        <v>6.666666666666667</v>
      </c>
      <c r="Y57" s="13">
        <f>Q57</f>
        <v>38.70967741935484</v>
      </c>
      <c r="Z57" s="11">
        <f>COUNTIF(S57:Y57,"&gt;0")</f>
        <v>4</v>
      </c>
      <c r="AA57" s="13">
        <f>IF(Z57&lt;6,,IF(Z57&gt;=6,IF(SMALL(S57:Y57,1)=0,SMALL(S57:Y57,2),SMALL(S57:Y57,1))))</f>
        <v>0</v>
      </c>
      <c r="AB57" s="13">
        <f>IF(Z57&gt;=7,SMALL(S57:Y57,2),)</f>
        <v>0</v>
      </c>
    </row>
    <row r="58" spans="1:28" ht="13.5" thickBot="1">
      <c r="A58" s="20">
        <f>RANK(R58,$R$7:$R$185)</f>
        <v>51</v>
      </c>
      <c r="B58" s="17" t="s">
        <v>122</v>
      </c>
      <c r="C58" s="7" t="s">
        <v>193</v>
      </c>
      <c r="D58" s="31"/>
      <c r="E58" s="33">
        <f>IF(ISBLANK(D58),,IF(OR(D58="DNS",D58="DSQ",D58="OCS",D58="DNF"),((S$5+1)-S$5/Wettfahrt)*100*Faktor/S$5,((S$5+1)-D58/Wettfahrt)*100*Faktor/S$5))</f>
        <v>0</v>
      </c>
      <c r="F58" s="31"/>
      <c r="G58" s="33">
        <f>IF(ISBLANK(F58),,IF(OR(F58="DNS",F58="DSQ",F58="OCS",F58="DNF"),((T$5+1)-T$5/Wettfahrt)*100*Faktor/T$5,((T$5+1)-F58/Wettfahrt)*100*Faktor/T$5))</f>
        <v>0</v>
      </c>
      <c r="H58" s="31"/>
      <c r="I58" s="33">
        <f>IF(ISBLANK(H58),,IF(OR(H58="DNS",H58="DSQ",H58="OCS",H58="DNF"),((U$5+1)-U$5/Wettfahrt)*100*Faktor/U$5,((U$5+1)-H58/Wettfahrt)*100*Faktor/U$5))</f>
        <v>0</v>
      </c>
      <c r="J58" s="31">
        <v>16</v>
      </c>
      <c r="K58" s="33">
        <f>IF(ISBLANK(J58),,IF(OR(J58="DNS",J58="DSQ",J58="OCS",J58="DNF"),((V$5+1)-V$5/Wettfahrt)*100*Faktor/V$5,((V$5+1)-J58/Wettfahrt)*100*Faktor/V$5))</f>
        <v>44.44444444444444</v>
      </c>
      <c r="L58" s="31">
        <v>16</v>
      </c>
      <c r="M58" s="33">
        <f>IF(ISBLANK(L58),,IF(OR(L58="DNS",L58="DSQ",L58="OCS",L58="DNF"),((W$5+1)-W$5/Wettfahrt)*100*Faktor/W$5,((W$5+1)-L58/Wettfahrt)*100*Faktor/W$5))</f>
        <v>44.44444444444444</v>
      </c>
      <c r="N58" s="31" t="s">
        <v>250</v>
      </c>
      <c r="O58" s="33">
        <f>IF(ISBLANK(N58),,IF(OR(N58="DNS",N58="DSQ",N58="OCS",N58="DNF"),((X$5+1)-X$5/Wettfahrt)*100*Faktor/X$5,((X$5+1)-N58/Wettfahrt)*100*Faktor/X$5))</f>
        <v>6.666666666666667</v>
      </c>
      <c r="P58" s="31">
        <v>20</v>
      </c>
      <c r="Q58" s="33">
        <f>IF(ISBLANK(P58),,IF(OR(P58="DNS",P58="DSQ",P58="OCS",P58="DNF"),((Y$5+1)-Y$5/Wettfahrt)*100*Faktor/Y$5,((Y$5+1)-P58/Wettfahrt)*100*Faktor/Y$5))</f>
        <v>38.70967741935484</v>
      </c>
      <c r="R58" s="27">
        <f>SUM(S58:Y58)-SUM(AA58:AB58)</f>
        <v>134.2652329749104</v>
      </c>
      <c r="S58" s="13">
        <f>E58</f>
        <v>0</v>
      </c>
      <c r="T58" s="14">
        <f>G58</f>
        <v>0</v>
      </c>
      <c r="U58" s="13">
        <f>I58</f>
        <v>0</v>
      </c>
      <c r="V58" s="13">
        <f>K58</f>
        <v>44.44444444444444</v>
      </c>
      <c r="W58" s="13">
        <f>M58</f>
        <v>44.44444444444444</v>
      </c>
      <c r="X58" s="13">
        <f>O58</f>
        <v>6.666666666666667</v>
      </c>
      <c r="Y58" s="13">
        <f>Q58</f>
        <v>38.70967741935484</v>
      </c>
      <c r="Z58" s="11">
        <f>COUNTIF(S58:Y58,"&gt;0")</f>
        <v>4</v>
      </c>
      <c r="AA58" s="13">
        <f>IF(Z58&lt;6,,IF(Z58&gt;=6,IF(SMALL(S58:Y58,1)=0,SMALL(S58:Y58,2),SMALL(S58:Y58,1))))</f>
        <v>0</v>
      </c>
      <c r="AB58" s="13">
        <f>IF(Z58&gt;=7,SMALL(S58:Y58,2),)</f>
        <v>0</v>
      </c>
    </row>
    <row r="59" spans="1:28" ht="13.5" thickBot="1">
      <c r="A59" s="20">
        <f>RANK(R59,$R$7:$R$185)</f>
        <v>53</v>
      </c>
      <c r="B59" s="17" t="s">
        <v>122</v>
      </c>
      <c r="C59" s="7" t="s">
        <v>145</v>
      </c>
      <c r="D59" s="31"/>
      <c r="E59" s="33">
        <f>IF(ISBLANK(D59),,IF(OR(D59="DNS",D59="DSQ",D59="OCS",D59="DNF"),((S$5+1)-S$5/Wettfahrt)*100*Faktor/S$5,((S$5+1)-D59/Wettfahrt)*100*Faktor/S$5))</f>
        <v>0</v>
      </c>
      <c r="F59" s="31"/>
      <c r="G59" s="33">
        <f>IF(ISBLANK(F59),,IF(OR(F59="DNS",F59="DSQ",F59="OCS",F59="DNF"),((T$5+1)-T$5/Wettfahrt)*100*Faktor/T$5,((T$5+1)-F59/Wettfahrt)*100*Faktor/T$5))</f>
        <v>0</v>
      </c>
      <c r="H59" s="31"/>
      <c r="I59" s="33">
        <f>IF(ISBLANK(H59),,IF(OR(H59="DNS",H59="DSQ",H59="OCS",H59="DNF"),((U$5+1)-U$5/Wettfahrt)*100*Faktor/U$5,((U$5+1)-H59/Wettfahrt)*100*Faktor/U$5))</f>
        <v>0</v>
      </c>
      <c r="J59" s="31">
        <v>16</v>
      </c>
      <c r="K59" s="33">
        <f>IF(ISBLANK(J59),,IF(OR(J59="DNS",J59="DSQ",J59="OCS",J59="DNF"),((V$5+1)-V$5/Wettfahrt)*100*Faktor/V$5,((V$5+1)-J59/Wettfahrt)*100*Faktor/V$5))</f>
        <v>44.44444444444444</v>
      </c>
      <c r="L59" s="31">
        <v>16</v>
      </c>
      <c r="M59" s="33">
        <f>IF(ISBLANK(L59),,IF(OR(L59="DNS",L59="DSQ",L59="OCS",L59="DNF"),((W$5+1)-W$5/Wettfahrt)*100*Faktor/W$5,((W$5+1)-L59/Wettfahrt)*100*Faktor/W$5))</f>
        <v>44.44444444444444</v>
      </c>
      <c r="N59" s="31"/>
      <c r="O59" s="33">
        <f>IF(ISBLANK(N59),,IF(OR(N59="DNS",N59="DSQ",N59="OCS",N59="DNF"),((X$5+1)-X$5/Wettfahrt)*100*Faktor/X$5,((X$5+1)-N59/Wettfahrt)*100*Faktor/X$5))</f>
        <v>0</v>
      </c>
      <c r="P59" s="31">
        <v>20</v>
      </c>
      <c r="Q59" s="33">
        <f>IF(ISBLANK(P59),,IF(OR(P59="DNS",P59="DSQ",P59="OCS",P59="DNF"),((Y$5+1)-Y$5/Wettfahrt)*100*Faktor/Y$5,((Y$5+1)-P59/Wettfahrt)*100*Faktor/Y$5))</f>
        <v>38.70967741935484</v>
      </c>
      <c r="R59" s="27">
        <f>SUM(S59:Y59)-SUM(AA59:AB59)</f>
        <v>127.59856630824373</v>
      </c>
      <c r="S59" s="13">
        <f>E59</f>
        <v>0</v>
      </c>
      <c r="T59" s="14">
        <f>G59</f>
        <v>0</v>
      </c>
      <c r="U59" s="13">
        <f>I59</f>
        <v>0</v>
      </c>
      <c r="V59" s="13">
        <f>K59</f>
        <v>44.44444444444444</v>
      </c>
      <c r="W59" s="13">
        <f>M59</f>
        <v>44.44444444444444</v>
      </c>
      <c r="X59" s="13">
        <f>O59</f>
        <v>0</v>
      </c>
      <c r="Y59" s="13">
        <f>Q59</f>
        <v>38.70967741935484</v>
      </c>
      <c r="Z59" s="11">
        <f>COUNTIF(S59:Y59,"&gt;0")</f>
        <v>3</v>
      </c>
      <c r="AA59" s="13">
        <f>IF(Z59&lt;6,,IF(Z59&gt;=6,IF(SMALL(S59:Y59,1)=0,SMALL(S59:Y59,2),SMALL(S59:Y59,1))))</f>
        <v>0</v>
      </c>
      <c r="AB59" s="13">
        <f>IF(Z59&gt;=7,SMALL(S59:Y59,2),)</f>
        <v>0</v>
      </c>
    </row>
    <row r="60" spans="1:28" ht="13.5" thickBot="1">
      <c r="A60" s="20">
        <f>RANK(R60,$R$7:$R$185)</f>
        <v>54</v>
      </c>
      <c r="B60" s="17" t="s">
        <v>4</v>
      </c>
      <c r="C60" s="7" t="s">
        <v>177</v>
      </c>
      <c r="D60" s="31">
        <v>13</v>
      </c>
      <c r="E60" s="33">
        <f>IF(ISBLANK(D60),,IF(OR(D60="DNS",D60="DSQ",D60="OCS",D60="DNF"),((S$5+1)-S$5/Wettfahrt)*100*Faktor/S$5,((S$5+1)-D60/Wettfahrt)*100*Faktor/S$5))</f>
        <v>53.84615384615385</v>
      </c>
      <c r="F60" s="31"/>
      <c r="G60" s="33">
        <f>IF(ISBLANK(F60),,IF(OR(F60="DNS",F60="DSQ",F60="OCS",F60="DNF"),((T$5+1)-T$5/Wettfahrt)*100*Faktor/T$5,((T$5+1)-F60/Wettfahrt)*100*Faktor/T$5))</f>
        <v>0</v>
      </c>
      <c r="H60" s="31">
        <v>15</v>
      </c>
      <c r="I60" s="33">
        <f>IF(ISBLANK(H60),,IF(OR(H60="DNS",H60="DSQ",H60="OCS",H60="DNF"),((U$5+1)-U$5/Wettfahrt)*100*Faktor/U$5,((U$5+1)-H60/Wettfahrt)*100*Faktor/U$5))</f>
        <v>26.31578947368421</v>
      </c>
      <c r="J60" s="31"/>
      <c r="K60" s="33">
        <f>IF(ISBLANK(J60),,IF(OR(J60="DNS",J60="DSQ",J60="OCS",J60="DNF"),((V$5+1)-V$5/Wettfahrt)*100*Faktor/V$5,((V$5+1)-J60/Wettfahrt)*100*Faktor/V$5))</f>
        <v>0</v>
      </c>
      <c r="L60" s="31"/>
      <c r="M60" s="33">
        <f>IF(ISBLANK(L60),,IF(OR(L60="DNS",L60="DSQ",L60="OCS",L60="DNF"),((W$5+1)-W$5/Wettfahrt)*100*Faktor/W$5,((W$5+1)-L60/Wettfahrt)*100*Faktor/W$5))</f>
        <v>0</v>
      </c>
      <c r="N60" s="31"/>
      <c r="O60" s="33">
        <f>IF(ISBLANK(N60),,IF(OR(N60="DNS",N60="DSQ",N60="OCS",N60="DNF"),((X$5+1)-X$5/Wettfahrt)*100*Faktor/X$5,((X$5+1)-N60/Wettfahrt)*100*Faktor/X$5))</f>
        <v>0</v>
      </c>
      <c r="P60" s="31">
        <v>18</v>
      </c>
      <c r="Q60" s="33">
        <f>IF(ISBLANK(P60),,IF(OR(P60="DNS",P60="DSQ",P60="OCS",P60="DNF"),((Y$5+1)-Y$5/Wettfahrt)*100*Faktor/Y$5,((Y$5+1)-P60/Wettfahrt)*100*Faktor/Y$5))</f>
        <v>45.16129032258065</v>
      </c>
      <c r="R60" s="27">
        <f>SUM(S60:Y60)-SUM(AA60:AB60)</f>
        <v>125.3232336424187</v>
      </c>
      <c r="S60" s="13">
        <f>E60</f>
        <v>53.84615384615385</v>
      </c>
      <c r="T60" s="14">
        <f>G60</f>
        <v>0</v>
      </c>
      <c r="U60" s="13">
        <f>I60</f>
        <v>26.31578947368421</v>
      </c>
      <c r="V60" s="13">
        <f>K60</f>
        <v>0</v>
      </c>
      <c r="W60" s="13">
        <f>M60</f>
        <v>0</v>
      </c>
      <c r="X60" s="13">
        <f>O60</f>
        <v>0</v>
      </c>
      <c r="Y60" s="13">
        <f>Q60</f>
        <v>45.16129032258065</v>
      </c>
      <c r="Z60" s="11">
        <f>COUNTIF(S60:Y60,"&gt;0")</f>
        <v>3</v>
      </c>
      <c r="AA60" s="13">
        <f>IF(Z60&lt;6,,IF(Z60&gt;=6,IF(SMALL(S60:Y60,1)=0,SMALL(S60:Y60,2),SMALL(S60:Y60,1))))</f>
        <v>0</v>
      </c>
      <c r="AB60" s="13">
        <f>IF(Z60&gt;=7,SMALL(S60:Y60,2),)</f>
        <v>0</v>
      </c>
    </row>
    <row r="61" spans="1:28" ht="13.5" thickBot="1">
      <c r="A61" s="20">
        <f>RANK(R61,$R$7:$R$185)</f>
        <v>54</v>
      </c>
      <c r="B61" s="17" t="s">
        <v>4</v>
      </c>
      <c r="C61" s="7" t="s">
        <v>202</v>
      </c>
      <c r="D61" s="31">
        <v>13</v>
      </c>
      <c r="E61" s="33">
        <f>IF(ISBLANK(D61),,IF(OR(D61="DNS",D61="DSQ",D61="OCS",D61="DNF"),((S$5+1)-S$5/Wettfahrt)*100*Faktor/S$5,((S$5+1)-D61/Wettfahrt)*100*Faktor/S$5))</f>
        <v>53.84615384615385</v>
      </c>
      <c r="F61" s="31"/>
      <c r="G61" s="33">
        <f>IF(ISBLANK(F61),,IF(OR(F61="DNS",F61="DSQ",F61="OCS",F61="DNF"),((T$5+1)-T$5/Wettfahrt)*100*Faktor/T$5,((T$5+1)-F61/Wettfahrt)*100*Faktor/T$5))</f>
        <v>0</v>
      </c>
      <c r="H61" s="31">
        <v>15</v>
      </c>
      <c r="I61" s="33">
        <f>IF(ISBLANK(H61),,IF(OR(H61="DNS",H61="DSQ",H61="OCS",H61="DNF"),((U$5+1)-U$5/Wettfahrt)*100*Faktor/U$5,((U$5+1)-H61/Wettfahrt)*100*Faktor/U$5))</f>
        <v>26.31578947368421</v>
      </c>
      <c r="J61" s="31"/>
      <c r="K61" s="33">
        <f>IF(ISBLANK(J61),,IF(OR(J61="DNS",J61="DSQ",J61="OCS",J61="DNF"),((V$5+1)-V$5/Wettfahrt)*100*Faktor/V$5,((V$5+1)-J61/Wettfahrt)*100*Faktor/V$5))</f>
        <v>0</v>
      </c>
      <c r="L61" s="31"/>
      <c r="M61" s="33">
        <f>IF(ISBLANK(L61),,IF(OR(L61="DNS",L61="DSQ",L61="OCS",L61="DNF"),((W$5+1)-W$5/Wettfahrt)*100*Faktor/W$5,((W$5+1)-L61/Wettfahrt)*100*Faktor/W$5))</f>
        <v>0</v>
      </c>
      <c r="N61" s="31"/>
      <c r="O61" s="33">
        <f>IF(ISBLANK(N61),,IF(OR(N61="DNS",N61="DSQ",N61="OCS",N61="DNF"),((X$5+1)-X$5/Wettfahrt)*100*Faktor/X$5,((X$5+1)-N61/Wettfahrt)*100*Faktor/X$5))</f>
        <v>0</v>
      </c>
      <c r="P61" s="31">
        <v>18</v>
      </c>
      <c r="Q61" s="33">
        <f>IF(ISBLANK(P61),,IF(OR(P61="DNS",P61="DSQ",P61="OCS",P61="DNF"),((Y$5+1)-Y$5/Wettfahrt)*100*Faktor/Y$5,((Y$5+1)-P61/Wettfahrt)*100*Faktor/Y$5))</f>
        <v>45.16129032258065</v>
      </c>
      <c r="R61" s="27">
        <f>SUM(S61:Y61)-SUM(AA61:AB61)</f>
        <v>125.3232336424187</v>
      </c>
      <c r="S61" s="13">
        <f>E61</f>
        <v>53.84615384615385</v>
      </c>
      <c r="T61" s="14">
        <f>G61</f>
        <v>0</v>
      </c>
      <c r="U61" s="13">
        <f>I61</f>
        <v>26.31578947368421</v>
      </c>
      <c r="V61" s="13">
        <f>K61</f>
        <v>0</v>
      </c>
      <c r="W61" s="13">
        <f>M61</f>
        <v>0</v>
      </c>
      <c r="X61" s="13">
        <f>O61</f>
        <v>0</v>
      </c>
      <c r="Y61" s="13">
        <f>Q61</f>
        <v>45.16129032258065</v>
      </c>
      <c r="Z61" s="11">
        <f>COUNTIF(S61:Y61,"&gt;0")</f>
        <v>3</v>
      </c>
      <c r="AA61" s="13">
        <f>IF(Z61&lt;6,,IF(Z61&gt;=6,IF(SMALL(S61:Y61,1)=0,SMALL(S61:Y61,2),SMALL(S61:Y61,1))))</f>
        <v>0</v>
      </c>
      <c r="AB61" s="13">
        <f>IF(Z61&gt;=7,SMALL(S61:Y61,2),)</f>
        <v>0</v>
      </c>
    </row>
    <row r="62" spans="1:28" ht="13.5" thickBot="1">
      <c r="A62" s="20">
        <f>RANK(R62,$R$7:$R$185)</f>
        <v>56</v>
      </c>
      <c r="B62" s="17" t="s">
        <v>222</v>
      </c>
      <c r="C62" s="7" t="s">
        <v>75</v>
      </c>
      <c r="D62" s="31">
        <v>12</v>
      </c>
      <c r="E62" s="33">
        <f>IF(ISBLANK(D62),,IF(OR(D62="DNS",D62="DSQ",D62="OCS",D62="DNF"),((S$5+1)-S$5/Wettfahrt)*100*Faktor/S$5,((S$5+1)-D62/Wettfahrt)*100*Faktor/S$5))</f>
        <v>57.69230769230769</v>
      </c>
      <c r="F62" s="31"/>
      <c r="G62" s="33">
        <f>IF(ISBLANK(F62),,IF(OR(F62="DNS",F62="DSQ",F62="OCS",F62="DNF"),((T$5+1)-T$5/Wettfahrt)*100*Faktor/T$5,((T$5+1)-F62/Wettfahrt)*100*Faktor/T$5))</f>
        <v>0</v>
      </c>
      <c r="H62" s="31"/>
      <c r="I62" s="33">
        <f>IF(ISBLANK(H62),,IF(OR(H62="DNS",H62="DSQ",H62="OCS",H62="DNF"),((U$5+1)-U$5/Wettfahrt)*100*Faktor/U$5,((U$5+1)-H62/Wettfahrt)*100*Faktor/U$5))</f>
        <v>0</v>
      </c>
      <c r="J62" s="31">
        <v>10</v>
      </c>
      <c r="K62" s="33">
        <f>IF(ISBLANK(J62),,IF(OR(J62="DNS",J62="DSQ",J62="OCS",J62="DNF"),((V$5+1)-V$5/Wettfahrt)*100*Faktor/V$5,((V$5+1)-J62/Wettfahrt)*100*Faktor/V$5))</f>
        <v>66.66666666666667</v>
      </c>
      <c r="L62" s="31"/>
      <c r="M62" s="33">
        <f>IF(ISBLANK(L62),,IF(OR(L62="DNS",L62="DSQ",L62="OCS",L62="DNF"),((W$5+1)-W$5/Wettfahrt)*100*Faktor/W$5,((W$5+1)-L62/Wettfahrt)*100*Faktor/W$5))</f>
        <v>0</v>
      </c>
      <c r="N62" s="31"/>
      <c r="O62" s="33">
        <f>IF(ISBLANK(N62),,IF(OR(N62="DNS",N62="DSQ",N62="OCS",N62="DNF"),((X$5+1)-X$5/Wettfahrt)*100*Faktor/X$5,((X$5+1)-N62/Wettfahrt)*100*Faktor/X$5))</f>
        <v>0</v>
      </c>
      <c r="P62" s="31"/>
      <c r="Q62" s="33">
        <f>IF(ISBLANK(P62),,IF(OR(P62="DNS",P62="DSQ",P62="OCS",P62="DNF"),((Y$5+1)-Y$5/Wettfahrt)*100*Faktor/Y$5,((Y$5+1)-P62/Wettfahrt)*100*Faktor/Y$5))</f>
        <v>0</v>
      </c>
      <c r="R62" s="27">
        <f>SUM(S62:Y62)-SUM(AA62:AB62)</f>
        <v>124.35897435897436</v>
      </c>
      <c r="S62" s="13">
        <f>E62</f>
        <v>57.69230769230769</v>
      </c>
      <c r="T62" s="14">
        <f>G62</f>
        <v>0</v>
      </c>
      <c r="U62" s="13">
        <f>I62</f>
        <v>0</v>
      </c>
      <c r="V62" s="13">
        <f>K62</f>
        <v>66.66666666666667</v>
      </c>
      <c r="W62" s="13">
        <f>M62</f>
        <v>0</v>
      </c>
      <c r="X62" s="13">
        <f>O62</f>
        <v>0</v>
      </c>
      <c r="Y62" s="13">
        <f>Q62</f>
        <v>0</v>
      </c>
      <c r="Z62" s="11">
        <f>COUNTIF(S62:Y62,"&gt;0")</f>
        <v>2</v>
      </c>
      <c r="AA62" s="13">
        <f>IF(Z62&lt;6,,IF(Z62&gt;=6,IF(SMALL(S62:Y62,1)=0,SMALL(S62:Y62,2),SMALL(S62:Y62,1))))</f>
        <v>0</v>
      </c>
      <c r="AB62" s="13">
        <f>IF(Z62&gt;=7,SMALL(S62:Y62,2),)</f>
        <v>0</v>
      </c>
    </row>
    <row r="63" spans="1:28" ht="13.5" thickBot="1">
      <c r="A63" s="20">
        <f>RANK(R63,$R$7:$R$185)</f>
        <v>57</v>
      </c>
      <c r="B63" s="17" t="s">
        <v>197</v>
      </c>
      <c r="C63" s="7" t="s">
        <v>58</v>
      </c>
      <c r="D63" s="31"/>
      <c r="E63" s="33">
        <f>IF(ISBLANK(D63),,IF(OR(D63="DNS",D63="DSQ",D63="OCS",D63="DNF"),((S$5+1)-S$5/Wettfahrt)*100*Faktor/S$5,((S$5+1)-D63/Wettfahrt)*100*Faktor/S$5))</f>
        <v>0</v>
      </c>
      <c r="F63" s="31"/>
      <c r="G63" s="33">
        <f>IF(ISBLANK(F63),,IF(OR(F63="DNS",F63="DSQ",F63="OCS",F63="DNF"),((T$5+1)-T$5/Wettfahrt)*100*Faktor/T$5,((T$5+1)-F63/Wettfahrt)*100*Faktor/T$5))</f>
        <v>0</v>
      </c>
      <c r="H63" s="31"/>
      <c r="I63" s="33">
        <f>IF(ISBLANK(H63),,IF(OR(H63="DNS",H63="DSQ",H63="OCS",H63="DNF"),((U$5+1)-U$5/Wettfahrt)*100*Faktor/U$5,((U$5+1)-H63/Wettfahrt)*100*Faktor/U$5))</f>
        <v>0</v>
      </c>
      <c r="J63" s="31">
        <v>12</v>
      </c>
      <c r="K63" s="33">
        <f>IF(ISBLANK(J63),,IF(OR(J63="DNS",J63="DSQ",J63="OCS",J63="DNF"),((V$5+1)-V$5/Wettfahrt)*100*Faktor/V$5,((V$5+1)-J63/Wettfahrt)*100*Faktor/V$5))</f>
        <v>59.25925925925926</v>
      </c>
      <c r="L63" s="31"/>
      <c r="M63" s="33">
        <f>IF(ISBLANK(L63),,IF(OR(L63="DNS",L63="DSQ",L63="OCS",L63="DNF"),((W$5+1)-W$5/Wettfahrt)*100*Faktor/W$5,((W$5+1)-L63/Wettfahrt)*100*Faktor/W$5))</f>
        <v>0</v>
      </c>
      <c r="N63" s="31"/>
      <c r="O63" s="33">
        <f>IF(ISBLANK(N63),,IF(OR(N63="DNS",N63="DSQ",N63="OCS",N63="DNF"),((X$5+1)-X$5/Wettfahrt)*100*Faktor/X$5,((X$5+1)-N63/Wettfahrt)*100*Faktor/X$5))</f>
        <v>0</v>
      </c>
      <c r="P63" s="31">
        <v>12</v>
      </c>
      <c r="Q63" s="33">
        <f>IF(ISBLANK(P63),,IF(OR(P63="DNS",P63="DSQ",P63="OCS",P63="DNF"),((Y$5+1)-Y$5/Wettfahrt)*100*Faktor/Y$5,((Y$5+1)-P63/Wettfahrt)*100*Faktor/Y$5))</f>
        <v>64.51612903225806</v>
      </c>
      <c r="R63" s="27">
        <f>SUM(S63:Y63)-SUM(AA63:AB63)</f>
        <v>123.77538829151732</v>
      </c>
      <c r="S63" s="13">
        <f>E63</f>
        <v>0</v>
      </c>
      <c r="T63" s="14">
        <f>G63</f>
        <v>0</v>
      </c>
      <c r="U63" s="13">
        <f>I63</f>
        <v>0</v>
      </c>
      <c r="V63" s="13">
        <f>K63</f>
        <v>59.25925925925926</v>
      </c>
      <c r="W63" s="13">
        <f>M63</f>
        <v>0</v>
      </c>
      <c r="X63" s="13">
        <f>O63</f>
        <v>0</v>
      </c>
      <c r="Y63" s="13">
        <f>Q63</f>
        <v>64.51612903225806</v>
      </c>
      <c r="Z63" s="11">
        <f>COUNTIF(S63:Y63,"&gt;0")</f>
        <v>2</v>
      </c>
      <c r="AA63" s="13">
        <f>IF(Z63&lt;6,,IF(Z63&gt;=6,IF(SMALL(S63:Y63,1)=0,SMALL(S63:Y63,2),SMALL(S63:Y63,1))))</f>
        <v>0</v>
      </c>
      <c r="AB63" s="13">
        <f>IF(Z63&gt;=7,SMALL(S63:Y63,2),)</f>
        <v>0</v>
      </c>
    </row>
    <row r="64" spans="1:28" ht="13.5" thickBot="1">
      <c r="A64" s="20">
        <f>RANK(R64,$R$7:$R$185)</f>
        <v>57</v>
      </c>
      <c r="B64" s="17" t="s">
        <v>104</v>
      </c>
      <c r="C64" s="7" t="s">
        <v>105</v>
      </c>
      <c r="D64" s="31"/>
      <c r="E64" s="33">
        <f>IF(ISBLANK(D64),,IF(OR(D64="DNS",D64="DSQ",D64="OCS",D64="DNF"),((S$5+1)-S$5/Wettfahrt)*100*Faktor/S$5,((S$5+1)-D64/Wettfahrt)*100*Faktor/S$5))</f>
        <v>0</v>
      </c>
      <c r="F64" s="31"/>
      <c r="G64" s="33">
        <f>IF(ISBLANK(F64),,IF(OR(F64="DNS",F64="DSQ",F64="OCS",F64="DNF"),((T$5+1)-T$5/Wettfahrt)*100*Faktor/T$5,((T$5+1)-F64/Wettfahrt)*100*Faktor/T$5))</f>
        <v>0</v>
      </c>
      <c r="H64" s="31"/>
      <c r="I64" s="33">
        <f>IF(ISBLANK(H64),,IF(OR(H64="DNS",H64="DSQ",H64="OCS",H64="DNF"),((U$5+1)-U$5/Wettfahrt)*100*Faktor/U$5,((U$5+1)-H64/Wettfahrt)*100*Faktor/U$5))</f>
        <v>0</v>
      </c>
      <c r="J64" s="31">
        <v>12</v>
      </c>
      <c r="K64" s="33">
        <f>IF(ISBLANK(J64),,IF(OR(J64="DNS",J64="DSQ",J64="OCS",J64="DNF"),((V$5+1)-V$5/Wettfahrt)*100*Faktor/V$5,((V$5+1)-J64/Wettfahrt)*100*Faktor/V$5))</f>
        <v>59.25925925925926</v>
      </c>
      <c r="L64" s="31"/>
      <c r="M64" s="33">
        <f>IF(ISBLANK(L64),,IF(OR(L64="DNS",L64="DSQ",L64="OCS",L64="DNF"),((W$5+1)-W$5/Wettfahrt)*100*Faktor/W$5,((W$5+1)-L64/Wettfahrt)*100*Faktor/W$5))</f>
        <v>0</v>
      </c>
      <c r="N64" s="31"/>
      <c r="O64" s="33">
        <f>IF(ISBLANK(N64),,IF(OR(N64="DNS",N64="DSQ",N64="OCS",N64="DNF"),((X$5+1)-X$5/Wettfahrt)*100*Faktor/X$5,((X$5+1)-N64/Wettfahrt)*100*Faktor/X$5))</f>
        <v>0</v>
      </c>
      <c r="P64" s="31">
        <v>12</v>
      </c>
      <c r="Q64" s="33">
        <f>IF(ISBLANK(P64),,IF(OR(P64="DNS",P64="DSQ",P64="OCS",P64="DNF"),((Y$5+1)-Y$5/Wettfahrt)*100*Faktor/Y$5,((Y$5+1)-P64/Wettfahrt)*100*Faktor/Y$5))</f>
        <v>64.51612903225806</v>
      </c>
      <c r="R64" s="27">
        <f>SUM(S64:Y64)-SUM(AA64:AB64)</f>
        <v>123.77538829151732</v>
      </c>
      <c r="S64" s="13">
        <f>E64</f>
        <v>0</v>
      </c>
      <c r="T64" s="14">
        <f>G64</f>
        <v>0</v>
      </c>
      <c r="U64" s="13">
        <f>I64</f>
        <v>0</v>
      </c>
      <c r="V64" s="13">
        <f>K64</f>
        <v>59.25925925925926</v>
      </c>
      <c r="W64" s="13">
        <f>M64</f>
        <v>0</v>
      </c>
      <c r="X64" s="13">
        <f>O64</f>
        <v>0</v>
      </c>
      <c r="Y64" s="13">
        <f>Q64</f>
        <v>64.51612903225806</v>
      </c>
      <c r="Z64" s="11">
        <f>COUNTIF(S64:Y64,"&gt;0")</f>
        <v>2</v>
      </c>
      <c r="AA64" s="13">
        <f>IF(Z64&lt;6,,IF(Z64&gt;=6,IF(SMALL(S64:Y64,1)=0,SMALL(S64:Y64,2),SMALL(S64:Y64,1))))</f>
        <v>0</v>
      </c>
      <c r="AB64" s="13">
        <f>IF(Z64&gt;=7,SMALL(S64:Y64,2),)</f>
        <v>0</v>
      </c>
    </row>
    <row r="65" spans="1:28" ht="13.5" thickBot="1">
      <c r="A65" s="20">
        <f>RANK(R65,$R$7:$R$185)</f>
        <v>57</v>
      </c>
      <c r="B65" s="17" t="s">
        <v>127</v>
      </c>
      <c r="C65" s="7" t="s">
        <v>128</v>
      </c>
      <c r="D65" s="31"/>
      <c r="E65" s="33">
        <f>IF(ISBLANK(D65),,IF(OR(D65="DNS",D65="DSQ",D65="OCS",D65="DNF"),((S$5+1)-S$5/Wettfahrt)*100*Faktor/S$5,((S$5+1)-D65/Wettfahrt)*100*Faktor/S$5))</f>
        <v>0</v>
      </c>
      <c r="F65" s="31"/>
      <c r="G65" s="33">
        <f>IF(ISBLANK(F65),,IF(OR(F65="DNS",F65="DSQ",F65="OCS",F65="DNF"),((T$5+1)-T$5/Wettfahrt)*100*Faktor/T$5,((T$5+1)-F65/Wettfahrt)*100*Faktor/T$5))</f>
        <v>0</v>
      </c>
      <c r="H65" s="31"/>
      <c r="I65" s="33">
        <f>IF(ISBLANK(H65),,IF(OR(H65="DNS",H65="DSQ",H65="OCS",H65="DNF"),((U$5+1)-U$5/Wettfahrt)*100*Faktor/U$5,((U$5+1)-H65/Wettfahrt)*100*Faktor/U$5))</f>
        <v>0</v>
      </c>
      <c r="J65" s="31">
        <v>12</v>
      </c>
      <c r="K65" s="33">
        <f>IF(ISBLANK(J65),,IF(OR(J65="DNS",J65="DSQ",J65="OCS",J65="DNF"),((V$5+1)-V$5/Wettfahrt)*100*Faktor/V$5,((V$5+1)-J65/Wettfahrt)*100*Faktor/V$5))</f>
        <v>59.25925925925926</v>
      </c>
      <c r="L65" s="31"/>
      <c r="M65" s="33">
        <f>IF(ISBLANK(L65),,IF(OR(L65="DNS",L65="DSQ",L65="OCS",L65="DNF"),((W$5+1)-W$5/Wettfahrt)*100*Faktor/W$5,((W$5+1)-L65/Wettfahrt)*100*Faktor/W$5))</f>
        <v>0</v>
      </c>
      <c r="N65" s="31"/>
      <c r="O65" s="33">
        <f>IF(ISBLANK(N65),,IF(OR(N65="DNS",N65="DSQ",N65="OCS",N65="DNF"),((X$5+1)-X$5/Wettfahrt)*100*Faktor/X$5,((X$5+1)-N65/Wettfahrt)*100*Faktor/X$5))</f>
        <v>0</v>
      </c>
      <c r="P65" s="31">
        <v>12</v>
      </c>
      <c r="Q65" s="33">
        <f>IF(ISBLANK(P65),,IF(OR(P65="DNS",P65="DSQ",P65="OCS",P65="DNF"),((Y$5+1)-Y$5/Wettfahrt)*100*Faktor/Y$5,((Y$5+1)-P65/Wettfahrt)*100*Faktor/Y$5))</f>
        <v>64.51612903225806</v>
      </c>
      <c r="R65" s="27">
        <f>SUM(S65:Y65)-SUM(AA65:AB65)</f>
        <v>123.77538829151732</v>
      </c>
      <c r="S65" s="13">
        <f>E65</f>
        <v>0</v>
      </c>
      <c r="T65" s="14">
        <f>G65</f>
        <v>0</v>
      </c>
      <c r="U65" s="13">
        <f>I65</f>
        <v>0</v>
      </c>
      <c r="V65" s="13">
        <f>K65</f>
        <v>59.25925925925926</v>
      </c>
      <c r="W65" s="13">
        <f>M65</f>
        <v>0</v>
      </c>
      <c r="X65" s="13">
        <f>O65</f>
        <v>0</v>
      </c>
      <c r="Y65" s="13">
        <f>Q65</f>
        <v>64.51612903225806</v>
      </c>
      <c r="Z65" s="11">
        <f>COUNTIF(S65:Y65,"&gt;0")</f>
        <v>2</v>
      </c>
      <c r="AA65" s="13">
        <f>IF(Z65&lt;6,,IF(Z65&gt;=6,IF(SMALL(S65:Y65,1)=0,SMALL(S65:Y65,2),SMALL(S65:Y65,1))))</f>
        <v>0</v>
      </c>
      <c r="AB65" s="13">
        <f>IF(Z65&gt;=7,SMALL(S65:Y65,2),)</f>
        <v>0</v>
      </c>
    </row>
    <row r="66" spans="1:28" ht="13.5" thickBot="1">
      <c r="A66" s="20">
        <f>RANK(R66,$R$7:$R$185)</f>
        <v>60</v>
      </c>
      <c r="B66" s="17" t="s">
        <v>224</v>
      </c>
      <c r="C66" s="7" t="s">
        <v>225</v>
      </c>
      <c r="D66" s="31">
        <v>19</v>
      </c>
      <c r="E66" s="33">
        <f>IF(ISBLANK(D66),,IF(OR(D66="DNS",D66="DSQ",D66="OCS",D66="DNF"),((S$5+1)-S$5/Wettfahrt)*100*Faktor/S$5,((S$5+1)-D66/Wettfahrt)*100*Faktor/S$5))</f>
        <v>30.76923076923077</v>
      </c>
      <c r="F66" s="31"/>
      <c r="G66" s="33">
        <f>IF(ISBLANK(F66),,IF(OR(F66="DNS",F66="DSQ",F66="OCS",F66="DNF"),((T$5+1)-T$5/Wettfahrt)*100*Faktor/T$5,((T$5+1)-F66/Wettfahrt)*100*Faktor/T$5))</f>
        <v>0</v>
      </c>
      <c r="H66" s="31">
        <v>10</v>
      </c>
      <c r="I66" s="33">
        <f>IF(ISBLANK(H66),,IF(OR(H66="DNS",H66="DSQ",H66="OCS",H66="DNF"),((U$5+1)-U$5/Wettfahrt)*100*Faktor/U$5,((U$5+1)-H66/Wettfahrt)*100*Faktor/U$5))</f>
        <v>52.63157894736842</v>
      </c>
      <c r="J66" s="31">
        <v>20</v>
      </c>
      <c r="K66" s="33">
        <f>IF(ISBLANK(J66),,IF(OR(J66="DNS",J66="DSQ",J66="OCS",J66="DNF"),((V$5+1)-V$5/Wettfahrt)*100*Faktor/V$5,((V$5+1)-J66/Wettfahrt)*100*Faktor/V$5))</f>
        <v>29.62962962962963</v>
      </c>
      <c r="L66" s="31"/>
      <c r="M66" s="33">
        <f>IF(ISBLANK(L66),,IF(OR(L66="DNS",L66="DSQ",L66="OCS",L66="DNF"),((W$5+1)-W$5/Wettfahrt)*100*Faktor/W$5,((W$5+1)-L66/Wettfahrt)*100*Faktor/W$5))</f>
        <v>0</v>
      </c>
      <c r="N66" s="31"/>
      <c r="O66" s="33">
        <f>IF(ISBLANK(N66),,IF(OR(N66="DNS",N66="DSQ",N66="OCS",N66="DNF"),((X$5+1)-X$5/Wettfahrt)*100*Faktor/X$5,((X$5+1)-N66/Wettfahrt)*100*Faktor/X$5))</f>
        <v>0</v>
      </c>
      <c r="P66" s="31"/>
      <c r="Q66" s="33">
        <f>IF(ISBLANK(P66),,IF(OR(P66="DNS",P66="DSQ",P66="OCS",P66="DNF"),((Y$5+1)-Y$5/Wettfahrt)*100*Faktor/Y$5,((Y$5+1)-P66/Wettfahrt)*100*Faktor/Y$5))</f>
        <v>0</v>
      </c>
      <c r="R66" s="27">
        <f>SUM(S66:Y66)-SUM(AA66:AB66)</f>
        <v>113.03043934622882</v>
      </c>
      <c r="S66" s="13">
        <f>E66</f>
        <v>30.76923076923077</v>
      </c>
      <c r="T66" s="14">
        <f>G66</f>
        <v>0</v>
      </c>
      <c r="U66" s="13">
        <f>I66</f>
        <v>52.63157894736842</v>
      </c>
      <c r="V66" s="13">
        <f>K66</f>
        <v>29.62962962962963</v>
      </c>
      <c r="W66" s="13">
        <f>M66</f>
        <v>0</v>
      </c>
      <c r="X66" s="13">
        <f>O66</f>
        <v>0</v>
      </c>
      <c r="Y66" s="13">
        <f>Q66</f>
        <v>0</v>
      </c>
      <c r="Z66" s="11">
        <f>COUNTIF(S66:Y66,"&gt;0")</f>
        <v>3</v>
      </c>
      <c r="AA66" s="13">
        <f>IF(Z66&lt;6,,IF(Z66&gt;=6,IF(SMALL(S66:Y66,1)=0,SMALL(S66:Y66,2),SMALL(S66:Y66,1))))</f>
        <v>0</v>
      </c>
      <c r="AB66" s="13">
        <f>IF(Z66&gt;=7,SMALL(S66:Y66,2),)</f>
        <v>0</v>
      </c>
    </row>
    <row r="67" spans="1:28" ht="13.5" thickBot="1">
      <c r="A67" s="20">
        <f>RANK(R67,$R$7:$R$185)</f>
        <v>61</v>
      </c>
      <c r="B67" s="17" t="s">
        <v>246</v>
      </c>
      <c r="C67" s="7" t="s">
        <v>247</v>
      </c>
      <c r="D67" s="31"/>
      <c r="E67" s="33">
        <f>IF(ISBLANK(D67),,IF(OR(D67="DNS",D67="DSQ",D67="OCS",D67="DNF"),((S$5+1)-S$5/Wettfahrt)*100*Faktor/S$5,((S$5+1)-D67/Wettfahrt)*100*Faktor/S$5))</f>
        <v>0</v>
      </c>
      <c r="F67" s="31"/>
      <c r="G67" s="33">
        <f>IF(ISBLANK(F67),,IF(OR(F67="DNS",F67="DSQ",F67="OCS",F67="DNF"),((T$5+1)-T$5/Wettfahrt)*100*Faktor/T$5,((T$5+1)-F67/Wettfahrt)*100*Faktor/T$5))</f>
        <v>0</v>
      </c>
      <c r="H67" s="31">
        <v>14</v>
      </c>
      <c r="I67" s="33">
        <f>IF(ISBLANK(H67),,IF(OR(H67="DNS",H67="DSQ",H67="OCS",H67="DNF"),((U$5+1)-U$5/Wettfahrt)*100*Faktor/U$5,((U$5+1)-H67/Wettfahrt)*100*Faktor/U$5))</f>
        <v>31.57894736842105</v>
      </c>
      <c r="J67" s="31">
        <v>17</v>
      </c>
      <c r="K67" s="33">
        <f>IF(ISBLANK(J67),,IF(OR(J67="DNS",J67="DSQ",J67="OCS",J67="DNF"),((V$5+1)-V$5/Wettfahrt)*100*Faktor/V$5,((V$5+1)-J67/Wettfahrt)*100*Faktor/V$5))</f>
        <v>40.74074074074074</v>
      </c>
      <c r="L67" s="31">
        <v>18</v>
      </c>
      <c r="M67" s="33">
        <f>IF(ISBLANK(L67),,IF(OR(L67="DNS",L67="DSQ",L67="OCS",L67="DNF"),((W$5+1)-W$5/Wettfahrt)*100*Faktor/W$5,((W$5+1)-L67/Wettfahrt)*100*Faktor/W$5))</f>
        <v>37.03703703703704</v>
      </c>
      <c r="N67" s="31"/>
      <c r="O67" s="33">
        <f>IF(ISBLANK(N67),,IF(OR(N67="DNS",N67="DSQ",N67="OCS",N67="DNF"),((X$5+1)-X$5/Wettfahrt)*100*Faktor/X$5,((X$5+1)-N67/Wettfahrt)*100*Faktor/X$5))</f>
        <v>0</v>
      </c>
      <c r="P67" s="31"/>
      <c r="Q67" s="33">
        <f>IF(ISBLANK(P67),,IF(OR(P67="DNS",P67="DSQ",P67="OCS",P67="DNF"),((Y$5+1)-Y$5/Wettfahrt)*100*Faktor/Y$5,((Y$5+1)-P67/Wettfahrt)*100*Faktor/Y$5))</f>
        <v>0</v>
      </c>
      <c r="R67" s="27">
        <f>SUM(S67:Y67)-SUM(AA67:AB67)</f>
        <v>109.35672514619883</v>
      </c>
      <c r="S67" s="13">
        <f>E67</f>
        <v>0</v>
      </c>
      <c r="T67" s="14">
        <f>G67</f>
        <v>0</v>
      </c>
      <c r="U67" s="13">
        <f>I67</f>
        <v>31.57894736842105</v>
      </c>
      <c r="V67" s="13">
        <f>K67</f>
        <v>40.74074074074074</v>
      </c>
      <c r="W67" s="13">
        <f>M67</f>
        <v>37.03703703703704</v>
      </c>
      <c r="X67" s="13">
        <f>O67</f>
        <v>0</v>
      </c>
      <c r="Y67" s="13">
        <f>Q67</f>
        <v>0</v>
      </c>
      <c r="Z67" s="11">
        <f>COUNTIF(S67:Y67,"&gt;0")</f>
        <v>3</v>
      </c>
      <c r="AA67" s="13">
        <f>IF(Z67&lt;6,,IF(Z67&gt;=6,IF(SMALL(S67:Y67,1)=0,SMALL(S67:Y67,2),SMALL(S67:Y67,1))))</f>
        <v>0</v>
      </c>
      <c r="AB67" s="13">
        <f>IF(Z67&gt;=7,SMALL(S67:Y67,2),)</f>
        <v>0</v>
      </c>
    </row>
    <row r="68" spans="1:28" ht="13.5" thickBot="1">
      <c r="A68" s="20">
        <f>RANK(R68,$R$7:$R$185)</f>
        <v>62</v>
      </c>
      <c r="B68" s="17" t="s">
        <v>183</v>
      </c>
      <c r="C68" s="7" t="s">
        <v>184</v>
      </c>
      <c r="D68" s="31"/>
      <c r="E68" s="33">
        <f>IF(ISBLANK(D68),,IF(OR(D68="DNS",D68="DSQ",D68="OCS",D68="DNF"),((S$5+1)-S$5/Wettfahrt)*100*Faktor/S$5,((S$5+1)-D68/Wettfahrt)*100*Faktor/S$5))</f>
        <v>0</v>
      </c>
      <c r="F68" s="31">
        <v>10</v>
      </c>
      <c r="G68" s="33">
        <f>IF(ISBLANK(F68),,IF(OR(F68="DNS",F68="DSQ",F68="OCS",F68="DNF"),((T$5+1)-T$5/Wettfahrt)*100*Faktor/T$5,((T$5+1)-F68/Wettfahrt)*100*Faktor/T$5))</f>
        <v>47.05882352941177</v>
      </c>
      <c r="H68" s="31"/>
      <c r="I68" s="33">
        <f>IF(ISBLANK(H68),,IF(OR(H68="DNS",H68="DSQ",H68="OCS",H68="DNF"),((U$5+1)-U$5/Wettfahrt)*100*Faktor/U$5,((U$5+1)-H68/Wettfahrt)*100*Faktor/U$5))</f>
        <v>0</v>
      </c>
      <c r="J68" s="31">
        <v>18</v>
      </c>
      <c r="K68" s="33">
        <f>IF(ISBLANK(J68),,IF(OR(J68="DNS",J68="DSQ",J68="OCS",J68="DNF"),((V$5+1)-V$5/Wettfahrt)*100*Faktor/V$5,((V$5+1)-J68/Wettfahrt)*100*Faktor/V$5))</f>
        <v>37.03703703703704</v>
      </c>
      <c r="L68" s="31"/>
      <c r="M68" s="33">
        <f>IF(ISBLANK(L68),,IF(OR(L68="DNS",L68="DSQ",L68="OCS",L68="DNF"),((W$5+1)-W$5/Wettfahrt)*100*Faktor/W$5,((W$5+1)-L68/Wettfahrt)*100*Faktor/W$5))</f>
        <v>0</v>
      </c>
      <c r="N68" s="31"/>
      <c r="O68" s="33">
        <f>IF(ISBLANK(N68),,IF(OR(N68="DNS",N68="DSQ",N68="OCS",N68="DNF"),((X$5+1)-X$5/Wettfahrt)*100*Faktor/X$5,((X$5+1)-N68/Wettfahrt)*100*Faktor/X$5))</f>
        <v>0</v>
      </c>
      <c r="P68" s="31">
        <v>27</v>
      </c>
      <c r="Q68" s="33">
        <f>IF(ISBLANK(P68),,IF(OR(P68="DNS",P68="DSQ",P68="OCS",P68="DNF"),((Y$5+1)-Y$5/Wettfahrt)*100*Faktor/Y$5,((Y$5+1)-P68/Wettfahrt)*100*Faktor/Y$5))</f>
        <v>16.129032258064516</v>
      </c>
      <c r="R68" s="27">
        <f>SUM(S68:Y68)-SUM(AA68:AB68)</f>
        <v>100.22489282451332</v>
      </c>
      <c r="S68" s="13">
        <f>E68</f>
        <v>0</v>
      </c>
      <c r="T68" s="14">
        <f>G68</f>
        <v>47.05882352941177</v>
      </c>
      <c r="U68" s="13">
        <f>I68</f>
        <v>0</v>
      </c>
      <c r="V68" s="13">
        <f>K68</f>
        <v>37.03703703703704</v>
      </c>
      <c r="W68" s="13">
        <f>M68</f>
        <v>0</v>
      </c>
      <c r="X68" s="13">
        <f>O68</f>
        <v>0</v>
      </c>
      <c r="Y68" s="13">
        <f>Q68</f>
        <v>16.129032258064516</v>
      </c>
      <c r="Z68" s="11">
        <f>COUNTIF(S68:Y68,"&gt;0")</f>
        <v>3</v>
      </c>
      <c r="AA68" s="13">
        <f>IF(Z68&lt;6,,IF(Z68&gt;=6,IF(SMALL(S68:Y68,1)=0,SMALL(S68:Y68,2),SMALL(S68:Y68,1))))</f>
        <v>0</v>
      </c>
      <c r="AB68" s="13">
        <f>IF(Z68&gt;=7,SMALL(S68:Y68,2),)</f>
        <v>0</v>
      </c>
    </row>
    <row r="69" spans="1:28" ht="13.5" thickBot="1">
      <c r="A69" s="20">
        <f>RANK(R69,$R$7:$R$185)</f>
        <v>63</v>
      </c>
      <c r="B69" s="17" t="s">
        <v>64</v>
      </c>
      <c r="C69" s="7" t="s">
        <v>39</v>
      </c>
      <c r="D69" s="31" t="s">
        <v>241</v>
      </c>
      <c r="E69" s="33">
        <f>IF(ISBLANK(D69),,IF(OR(D69="DNS",D69="DSQ",D69="OCS",D69="DNF"),((S$5+1)-S$5/Wettfahrt)*100*Faktor/S$5,((S$5+1)-D69/Wettfahrt)*100*Faktor/S$5))</f>
        <v>3.8461538461538463</v>
      </c>
      <c r="F69" s="31">
        <v>11</v>
      </c>
      <c r="G69" s="33">
        <f>IF(ISBLANK(F69),,IF(OR(F69="DNS",F69="DSQ",F69="OCS",F69="DNF"),((T$5+1)-T$5/Wettfahrt)*100*Faktor/T$5,((T$5+1)-F69/Wettfahrt)*100*Faktor/T$5))</f>
        <v>41.1764705882353</v>
      </c>
      <c r="H69" s="31">
        <v>13</v>
      </c>
      <c r="I69" s="33">
        <f>IF(ISBLANK(H69),,IF(OR(H69="DNS",H69="DSQ",H69="OCS",H69="DNF"),((U$5+1)-U$5/Wettfahrt)*100*Faktor/U$5,((U$5+1)-H69/Wettfahrt)*100*Faktor/U$5))</f>
        <v>36.8421052631579</v>
      </c>
      <c r="J69" s="31"/>
      <c r="K69" s="33">
        <f>IF(ISBLANK(J69),,IF(OR(J69="DNS",J69="DSQ",J69="OCS",J69="DNF"),((V$5+1)-V$5/Wettfahrt)*100*Faktor/V$5,((V$5+1)-J69/Wettfahrt)*100*Faktor/V$5))</f>
        <v>0</v>
      </c>
      <c r="L69" s="31"/>
      <c r="M69" s="33">
        <f>IF(ISBLANK(L69),,IF(OR(L69="DNS",L69="DSQ",L69="OCS",L69="DNF"),((W$5+1)-W$5/Wettfahrt)*100*Faktor/W$5,((W$5+1)-L69/Wettfahrt)*100*Faktor/W$5))</f>
        <v>0</v>
      </c>
      <c r="N69" s="31"/>
      <c r="O69" s="33">
        <f>IF(ISBLANK(N69),,IF(OR(N69="DNS",N69="DSQ",N69="OCS",N69="DNF"),((X$5+1)-X$5/Wettfahrt)*100*Faktor/X$5,((X$5+1)-N69/Wettfahrt)*100*Faktor/X$5))</f>
        <v>0</v>
      </c>
      <c r="P69" s="31">
        <v>28</v>
      </c>
      <c r="Q69" s="33">
        <f>IF(ISBLANK(P69),,IF(OR(P69="DNS",P69="DSQ",P69="OCS",P69="DNF"),((Y$5+1)-Y$5/Wettfahrt)*100*Faktor/Y$5,((Y$5+1)-P69/Wettfahrt)*100*Faktor/Y$5))</f>
        <v>12.903225806451612</v>
      </c>
      <c r="R69" s="27">
        <f>SUM(S69:Y69)-SUM(AA69:AB69)</f>
        <v>94.76795550399865</v>
      </c>
      <c r="S69" s="13">
        <f>E69</f>
        <v>3.8461538461538463</v>
      </c>
      <c r="T69" s="14">
        <f>G69</f>
        <v>41.1764705882353</v>
      </c>
      <c r="U69" s="13">
        <f>I69</f>
        <v>36.8421052631579</v>
      </c>
      <c r="V69" s="13">
        <f>K69</f>
        <v>0</v>
      </c>
      <c r="W69" s="13">
        <f>M69</f>
        <v>0</v>
      </c>
      <c r="X69" s="13">
        <f>O69</f>
        <v>0</v>
      </c>
      <c r="Y69" s="13">
        <f>Q69</f>
        <v>12.903225806451612</v>
      </c>
      <c r="Z69" s="11">
        <f>COUNTIF(S69:Y69,"&gt;0")</f>
        <v>4</v>
      </c>
      <c r="AA69" s="13">
        <f>IF(Z69&lt;6,,IF(Z69&gt;=6,IF(SMALL(S69:Y69,1)=0,SMALL(S69:Y69,2),SMALL(S69:Y69,1))))</f>
        <v>0</v>
      </c>
      <c r="AB69" s="13">
        <f>IF(Z69&gt;=7,SMALL(S69:Y69,2),)</f>
        <v>0</v>
      </c>
    </row>
    <row r="70" spans="1:28" ht="13.5" thickBot="1">
      <c r="A70" s="20">
        <f>RANK(R70,$R$7:$R$185)</f>
        <v>64</v>
      </c>
      <c r="B70" s="17" t="s">
        <v>122</v>
      </c>
      <c r="C70" s="7" t="s">
        <v>108</v>
      </c>
      <c r="D70" s="31"/>
      <c r="E70" s="33">
        <f>IF(ISBLANK(D70),,IF(OR(D70="DNS",D70="DSQ",D70="OCS",D70="DNF"),((S$5+1)-S$5/Wettfahrt)*100*Faktor/S$5,((S$5+1)-D70/Wettfahrt)*100*Faktor/S$5))</f>
        <v>0</v>
      </c>
      <c r="F70" s="31"/>
      <c r="G70" s="33">
        <f>IF(ISBLANK(F70),,IF(OR(F70="DNS",F70="DSQ",F70="OCS",F70="DNF"),((T$5+1)-T$5/Wettfahrt)*100*Faktor/T$5,((T$5+1)-F70/Wettfahrt)*100*Faktor/T$5))</f>
        <v>0</v>
      </c>
      <c r="H70" s="31"/>
      <c r="I70" s="33">
        <f>IF(ISBLANK(H70),,IF(OR(H70="DNS",H70="DSQ",H70="OCS",H70="DNF"),((U$5+1)-U$5/Wettfahrt)*100*Faktor/U$5,((U$5+1)-H70/Wettfahrt)*100*Faktor/U$5))</f>
        <v>0</v>
      </c>
      <c r="J70" s="31">
        <v>19</v>
      </c>
      <c r="K70" s="33">
        <f>IF(ISBLANK(J70),,IF(OR(J70="DNS",J70="DSQ",J70="OCS",J70="DNF"),((V$5+1)-V$5/Wettfahrt)*100*Faktor/V$5,((V$5+1)-J70/Wettfahrt)*100*Faktor/V$5))</f>
        <v>33.333333333333336</v>
      </c>
      <c r="L70" s="31">
        <v>12</v>
      </c>
      <c r="M70" s="33">
        <f>IF(ISBLANK(L70),,IF(OR(L70="DNS",L70="DSQ",L70="OCS",L70="DNF"),((W$5+1)-W$5/Wettfahrt)*100*Faktor/W$5,((W$5+1)-L70/Wettfahrt)*100*Faktor/W$5))</f>
        <v>59.25925925925926</v>
      </c>
      <c r="N70" s="31"/>
      <c r="O70" s="33">
        <f>IF(ISBLANK(N70),,IF(OR(N70="DNS",N70="DSQ",N70="OCS",N70="DNF"),((X$5+1)-X$5/Wettfahrt)*100*Faktor/X$5,((X$5+1)-N70/Wettfahrt)*100*Faktor/X$5))</f>
        <v>0</v>
      </c>
      <c r="P70" s="31"/>
      <c r="Q70" s="33">
        <f>IF(ISBLANK(P70),,IF(OR(P70="DNS",P70="DSQ",P70="OCS",P70="DNF"),((Y$5+1)-Y$5/Wettfahrt)*100*Faktor/Y$5,((Y$5+1)-P70/Wettfahrt)*100*Faktor/Y$5))</f>
        <v>0</v>
      </c>
      <c r="R70" s="27">
        <f>SUM(S70:Y70)-SUM(AA70:AB70)</f>
        <v>92.5925925925926</v>
      </c>
      <c r="S70" s="13">
        <f>E70</f>
        <v>0</v>
      </c>
      <c r="T70" s="14">
        <f>G70</f>
        <v>0</v>
      </c>
      <c r="U70" s="13">
        <f>I70</f>
        <v>0</v>
      </c>
      <c r="V70" s="13">
        <f>K70</f>
        <v>33.333333333333336</v>
      </c>
      <c r="W70" s="13">
        <f>M70</f>
        <v>59.25925925925926</v>
      </c>
      <c r="X70" s="13">
        <f>O70</f>
        <v>0</v>
      </c>
      <c r="Y70" s="13">
        <f>Q70</f>
        <v>0</v>
      </c>
      <c r="Z70" s="11">
        <f>COUNTIF(S70:Y70,"&gt;0")</f>
        <v>2</v>
      </c>
      <c r="AA70" s="13">
        <f>IF(Z70&lt;6,,IF(Z70&gt;=6,IF(SMALL(S70:Y70,1)=0,SMALL(S70:Y70,2),SMALL(S70:Y70,1))))</f>
        <v>0</v>
      </c>
      <c r="AB70" s="13">
        <f>IF(Z70&gt;=7,SMALL(S70:Y70,2),)</f>
        <v>0</v>
      </c>
    </row>
    <row r="71" spans="1:28" ht="13.5" thickBot="1">
      <c r="A71" s="20">
        <f>RANK(R71,$R$7:$R$185)</f>
        <v>65</v>
      </c>
      <c r="B71" s="17" t="s">
        <v>262</v>
      </c>
      <c r="C71" s="7" t="s">
        <v>189</v>
      </c>
      <c r="D71" s="31"/>
      <c r="E71" s="33">
        <f>IF(ISBLANK(D71),,IF(OR(D71="DNS",D71="DSQ",D71="OCS",D71="DNF"),((S$5+1)-S$5/Wettfahrt)*100*Faktor/S$5,((S$5+1)-D71/Wettfahrt)*100*Faktor/S$5))</f>
        <v>0</v>
      </c>
      <c r="F71" s="31"/>
      <c r="G71" s="33">
        <f>IF(ISBLANK(F71),,IF(OR(F71="DNS",F71="DSQ",F71="OCS",F71="DNF"),((T$5+1)-T$5/Wettfahrt)*100*Faktor/T$5,((T$5+1)-F71/Wettfahrt)*100*Faktor/T$5))</f>
        <v>0</v>
      </c>
      <c r="H71" s="31"/>
      <c r="I71" s="33">
        <f>IF(ISBLANK(H71),,IF(OR(H71="DNS",H71="DSQ",H71="OCS",H71="DNF"),((U$5+1)-U$5/Wettfahrt)*100*Faktor/U$5,((U$5+1)-H71/Wettfahrt)*100*Faktor/U$5))</f>
        <v>0</v>
      </c>
      <c r="J71" s="31"/>
      <c r="K71" s="33">
        <f>IF(ISBLANK(J71),,IF(OR(J71="DNS",J71="DSQ",J71="OCS",J71="DNF"),((V$5+1)-V$5/Wettfahrt)*100*Faktor/V$5,((V$5+1)-J71/Wettfahrt)*100*Faktor/V$5))</f>
        <v>0</v>
      </c>
      <c r="L71" s="31"/>
      <c r="M71" s="33">
        <f>IF(ISBLANK(L71),,IF(OR(L71="DNS",L71="DSQ",L71="OCS",L71="DNF"),((W$5+1)-W$5/Wettfahrt)*100*Faktor/W$5,((W$5+1)-L71/Wettfahrt)*100*Faktor/W$5))</f>
        <v>0</v>
      </c>
      <c r="N71" s="31"/>
      <c r="O71" s="33">
        <f>IF(ISBLANK(N71),,IF(OR(N71="DNS",N71="DSQ",N71="OCS",N71="DNF"),((X$5+1)-X$5/Wettfahrt)*100*Faktor/X$5,((X$5+1)-N71/Wettfahrt)*100*Faktor/X$5))</f>
        <v>0</v>
      </c>
      <c r="P71" s="31">
        <v>4</v>
      </c>
      <c r="Q71" s="33">
        <f>IF(ISBLANK(P71),,IF(OR(P71="DNS",P71="DSQ",P71="OCS",P71="DNF"),((Y$5+1)-Y$5/Wettfahrt)*100*Faktor/Y$5,((Y$5+1)-P71/Wettfahrt)*100*Faktor/Y$5))</f>
        <v>90.3225806451613</v>
      </c>
      <c r="R71" s="27">
        <f>SUM(S71:Y71)-SUM(AA71:AB71)</f>
        <v>90.3225806451613</v>
      </c>
      <c r="S71" s="13">
        <f>E71</f>
        <v>0</v>
      </c>
      <c r="T71" s="14">
        <f>G71</f>
        <v>0</v>
      </c>
      <c r="U71" s="13">
        <f>I71</f>
        <v>0</v>
      </c>
      <c r="V71" s="13">
        <f>K71</f>
        <v>0</v>
      </c>
      <c r="W71" s="13">
        <f>M71</f>
        <v>0</v>
      </c>
      <c r="X71" s="13">
        <f>O71</f>
        <v>0</v>
      </c>
      <c r="Y71" s="13">
        <f>Q71</f>
        <v>90.3225806451613</v>
      </c>
      <c r="Z71" s="11">
        <f>COUNTIF(S71:Y71,"&gt;0")</f>
        <v>1</v>
      </c>
      <c r="AA71" s="13">
        <f>IF(Z71&lt;6,,IF(Z71&gt;=6,IF(SMALL(S71:Y71,1)=0,SMALL(S71:Y71,2),SMALL(S71:Y71,1))))</f>
        <v>0</v>
      </c>
      <c r="AB71" s="13">
        <f>IF(Z71&gt;=7,SMALL(S71:Y71,2),)</f>
        <v>0</v>
      </c>
    </row>
    <row r="72" spans="1:28" ht="13.5" thickBot="1">
      <c r="A72" s="20">
        <f>RANK(R72,$R$7:$R$185)</f>
        <v>66</v>
      </c>
      <c r="B72" s="17" t="s">
        <v>97</v>
      </c>
      <c r="C72" s="7" t="s">
        <v>98</v>
      </c>
      <c r="D72" s="31"/>
      <c r="E72" s="33">
        <f>IF(ISBLANK(D72),,IF(OR(D72="DNS",D72="DSQ",D72="OCS",D72="DNF"),((S$5+1)-S$5/Wettfahrt)*100*Faktor/S$5,((S$5+1)-D72/Wettfahrt)*100*Faktor/S$5))</f>
        <v>0</v>
      </c>
      <c r="F72" s="31"/>
      <c r="G72" s="33">
        <f>IF(ISBLANK(F72),,IF(OR(F72="DNS",F72="DSQ",F72="OCS",F72="DNF"),((T$5+1)-T$5/Wettfahrt)*100*Faktor/T$5,((T$5+1)-F72/Wettfahrt)*100*Faktor/T$5))</f>
        <v>0</v>
      </c>
      <c r="H72" s="31"/>
      <c r="I72" s="33">
        <f>IF(ISBLANK(H72),,IF(OR(H72="DNS",H72="DSQ",H72="OCS",H72="DNF"),((U$5+1)-U$5/Wettfahrt)*100*Faktor/U$5,((U$5+1)-H72/Wettfahrt)*100*Faktor/U$5))</f>
        <v>0</v>
      </c>
      <c r="J72" s="31"/>
      <c r="K72" s="33">
        <f>IF(ISBLANK(J72),,IF(OR(J72="DNS",J72="DSQ",J72="OCS",J72="DNF"),((V$5+1)-V$5/Wettfahrt)*100*Faktor/V$5,((V$5+1)-J72/Wettfahrt)*100*Faktor/V$5))</f>
        <v>0</v>
      </c>
      <c r="L72" s="31"/>
      <c r="M72" s="33">
        <f>IF(ISBLANK(L72),,IF(OR(L72="DNS",L72="DSQ",L72="OCS",L72="DNF"),((W$5+1)-W$5/Wettfahrt)*100*Faktor/W$5,((W$5+1)-L72/Wettfahrt)*100*Faktor/W$5))</f>
        <v>0</v>
      </c>
      <c r="N72" s="31"/>
      <c r="O72" s="33">
        <f>IF(ISBLANK(N72),,IF(OR(N72="DNS",N72="DSQ",N72="OCS",N72="DNF"),((X$5+1)-X$5/Wettfahrt)*100*Faktor/X$5,((X$5+1)-N72/Wettfahrt)*100*Faktor/X$5))</f>
        <v>0</v>
      </c>
      <c r="P72" s="31">
        <v>5</v>
      </c>
      <c r="Q72" s="33">
        <f>IF(ISBLANK(P72),,IF(OR(P72="DNS",P72="DSQ",P72="OCS",P72="DNF"),((Y$5+1)-Y$5/Wettfahrt)*100*Faktor/Y$5,((Y$5+1)-P72/Wettfahrt)*100*Faktor/Y$5))</f>
        <v>87.09677419354838</v>
      </c>
      <c r="R72" s="27">
        <f>SUM(S72:Y72)-SUM(AA72:AB72)</f>
        <v>87.09677419354838</v>
      </c>
      <c r="S72" s="13">
        <f>E72</f>
        <v>0</v>
      </c>
      <c r="T72" s="14">
        <f>G72</f>
        <v>0</v>
      </c>
      <c r="U72" s="13">
        <f>I72</f>
        <v>0</v>
      </c>
      <c r="V72" s="13">
        <f>K72</f>
        <v>0</v>
      </c>
      <c r="W72" s="13">
        <f>M72</f>
        <v>0</v>
      </c>
      <c r="X72" s="13">
        <f>O72</f>
        <v>0</v>
      </c>
      <c r="Y72" s="13">
        <f>Q72</f>
        <v>87.09677419354838</v>
      </c>
      <c r="Z72" s="11">
        <f>COUNTIF(S72:Y72,"&gt;0")</f>
        <v>1</v>
      </c>
      <c r="AA72" s="13">
        <f>IF(Z72&lt;6,,IF(Z72&gt;=6,IF(SMALL(S72:Y72,1)=0,SMALL(S72:Y72,2),SMALL(S72:Y72,1))))</f>
        <v>0</v>
      </c>
      <c r="AB72" s="13">
        <f>IF(Z72&gt;=7,SMALL(S72:Y72,2),)</f>
        <v>0</v>
      </c>
    </row>
    <row r="73" spans="1:28" ht="13.5" thickBot="1">
      <c r="A73" s="20">
        <f>RANK(R73,$R$7:$R$185)</f>
        <v>66</v>
      </c>
      <c r="B73" s="17" t="s">
        <v>78</v>
      </c>
      <c r="C73" s="7" t="s">
        <v>79</v>
      </c>
      <c r="D73" s="31"/>
      <c r="E73" s="33">
        <f>IF(ISBLANK(D73),,IF(OR(D73="DNS",D73="DSQ",D73="OCS",D73="DNF"),((S$5+1)-S$5/Wettfahrt)*100*Faktor/S$5,((S$5+1)-D73/Wettfahrt)*100*Faktor/S$5))</f>
        <v>0</v>
      </c>
      <c r="F73" s="31"/>
      <c r="G73" s="33">
        <f>IF(ISBLANK(F73),,IF(OR(F73="DNS",F73="DSQ",F73="OCS",F73="DNF"),((T$5+1)-T$5/Wettfahrt)*100*Faktor/T$5,((T$5+1)-F73/Wettfahrt)*100*Faktor/T$5))</f>
        <v>0</v>
      </c>
      <c r="H73" s="31"/>
      <c r="I73" s="33">
        <f>IF(ISBLANK(H73),,IF(OR(H73="DNS",H73="DSQ",H73="OCS",H73="DNF"),((U$5+1)-U$5/Wettfahrt)*100*Faktor/U$5,((U$5+1)-H73/Wettfahrt)*100*Faktor/U$5))</f>
        <v>0</v>
      </c>
      <c r="J73" s="31"/>
      <c r="K73" s="33">
        <f>IF(ISBLANK(J73),,IF(OR(J73="DNS",J73="DSQ",J73="OCS",J73="DNF"),((V$5+1)-V$5/Wettfahrt)*100*Faktor/V$5,((V$5+1)-J73/Wettfahrt)*100*Faktor/V$5))</f>
        <v>0</v>
      </c>
      <c r="L73" s="31"/>
      <c r="M73" s="33">
        <f>IF(ISBLANK(L73),,IF(OR(L73="DNS",L73="DSQ",L73="OCS",L73="DNF"),((W$5+1)-W$5/Wettfahrt)*100*Faktor/W$5,((W$5+1)-L73/Wettfahrt)*100*Faktor/W$5))</f>
        <v>0</v>
      </c>
      <c r="N73" s="31"/>
      <c r="O73" s="33">
        <f>IF(ISBLANK(N73),,IF(OR(N73="DNS",N73="DSQ",N73="OCS",N73="DNF"),((X$5+1)-X$5/Wettfahrt)*100*Faktor/X$5,((X$5+1)-N73/Wettfahrt)*100*Faktor/X$5))</f>
        <v>0</v>
      </c>
      <c r="P73" s="31">
        <v>5</v>
      </c>
      <c r="Q73" s="33">
        <f>IF(ISBLANK(P73),,IF(OR(P73="DNS",P73="DSQ",P73="OCS",P73="DNF"),((Y$5+1)-Y$5/Wettfahrt)*100*Faktor/Y$5,((Y$5+1)-P73/Wettfahrt)*100*Faktor/Y$5))</f>
        <v>87.09677419354838</v>
      </c>
      <c r="R73" s="27">
        <f>SUM(S73:Y73)-SUM(AA73:AB73)</f>
        <v>87.09677419354838</v>
      </c>
      <c r="S73" s="13">
        <f>E73</f>
        <v>0</v>
      </c>
      <c r="T73" s="14">
        <f>G73</f>
        <v>0</v>
      </c>
      <c r="U73" s="13">
        <f>I73</f>
        <v>0</v>
      </c>
      <c r="V73" s="13">
        <f>K73</f>
        <v>0</v>
      </c>
      <c r="W73" s="13">
        <f>M73</f>
        <v>0</v>
      </c>
      <c r="X73" s="13">
        <f>O73</f>
        <v>0</v>
      </c>
      <c r="Y73" s="13">
        <f>Q73</f>
        <v>87.09677419354838</v>
      </c>
      <c r="Z73" s="11">
        <f>COUNTIF(S73:Y73,"&gt;0")</f>
        <v>1</v>
      </c>
      <c r="AA73" s="13">
        <f>IF(Z73&lt;6,,IF(Z73&gt;=6,IF(SMALL(S73:Y73,1)=0,SMALL(S73:Y73,2),SMALL(S73:Y73,1))))</f>
        <v>0</v>
      </c>
      <c r="AB73" s="13">
        <f>IF(Z73&gt;=7,SMALL(S73:Y73,2),)</f>
        <v>0</v>
      </c>
    </row>
    <row r="74" spans="1:28" ht="13.5" thickBot="1">
      <c r="A74" s="20">
        <f>RANK(R74,$R$7:$R$185)</f>
        <v>68</v>
      </c>
      <c r="B74" s="17" t="s">
        <v>190</v>
      </c>
      <c r="C74" s="7" t="s">
        <v>192</v>
      </c>
      <c r="D74" s="31"/>
      <c r="E74" s="33">
        <f>IF(ISBLANK(D74),,IF(OR(D74="DNS",D74="DSQ",D74="OCS",D74="DNF"),((S$5+1)-S$5/Wettfahrt)*100*Faktor/S$5,((S$5+1)-D74/Wettfahrt)*100*Faktor/S$5))</f>
        <v>0</v>
      </c>
      <c r="F74" s="31"/>
      <c r="G74" s="33">
        <f>IF(ISBLANK(F74),,IF(OR(F74="DNS",F74="DSQ",F74="OCS",F74="DNF"),((T$5+1)-T$5/Wettfahrt)*100*Faktor/T$5,((T$5+1)-F74/Wettfahrt)*100*Faktor/T$5))</f>
        <v>0</v>
      </c>
      <c r="H74" s="31"/>
      <c r="I74" s="33">
        <f>IF(ISBLANK(H74),,IF(OR(H74="DNS",H74="DSQ",H74="OCS",H74="DNF"),((U$5+1)-U$5/Wettfahrt)*100*Faktor/U$5,((U$5+1)-H74/Wettfahrt)*100*Faktor/U$5))</f>
        <v>0</v>
      </c>
      <c r="J74" s="31"/>
      <c r="K74" s="33">
        <f>IF(ISBLANK(J74),,IF(OR(J74="DNS",J74="DSQ",J74="OCS",J74="DNF"),((V$5+1)-V$5/Wettfahrt)*100*Faktor/V$5,((V$5+1)-J74/Wettfahrt)*100*Faktor/V$5))</f>
        <v>0</v>
      </c>
      <c r="L74" s="31">
        <v>5</v>
      </c>
      <c r="M74" s="33">
        <f>IF(ISBLANK(L74),,IF(OR(L74="DNS",L74="DSQ",L74="OCS",L74="DNF"),((W$5+1)-W$5/Wettfahrt)*100*Faktor/W$5,((W$5+1)-L74/Wettfahrt)*100*Faktor/W$5))</f>
        <v>85.18518518518519</v>
      </c>
      <c r="N74" s="31"/>
      <c r="O74" s="33">
        <f>IF(ISBLANK(N74),,IF(OR(N74="DNS",N74="DSQ",N74="OCS",N74="DNF"),((X$5+1)-X$5/Wettfahrt)*100*Faktor/X$5,((X$5+1)-N74/Wettfahrt)*100*Faktor/X$5))</f>
        <v>0</v>
      </c>
      <c r="P74" s="31"/>
      <c r="Q74" s="33">
        <f>IF(ISBLANK(P74),,IF(OR(P74="DNS",P74="DSQ",P74="OCS",P74="DNF"),((Y$5+1)-Y$5/Wettfahrt)*100*Faktor/Y$5,((Y$5+1)-P74/Wettfahrt)*100*Faktor/Y$5))</f>
        <v>0</v>
      </c>
      <c r="R74" s="27">
        <f>SUM(S74:Y74)-SUM(AA74:AB74)</f>
        <v>85.18518518518519</v>
      </c>
      <c r="S74" s="13">
        <f>E74</f>
        <v>0</v>
      </c>
      <c r="T74" s="14">
        <f>G74</f>
        <v>0</v>
      </c>
      <c r="U74" s="13">
        <f>I74</f>
        <v>0</v>
      </c>
      <c r="V74" s="13">
        <f>K74</f>
        <v>0</v>
      </c>
      <c r="W74" s="13">
        <f>M74</f>
        <v>85.18518518518519</v>
      </c>
      <c r="X74" s="13">
        <f>O74</f>
        <v>0</v>
      </c>
      <c r="Y74" s="13">
        <f>Q74</f>
        <v>0</v>
      </c>
      <c r="Z74" s="11">
        <f>COUNTIF(S74:Y74,"&gt;0")</f>
        <v>1</v>
      </c>
      <c r="AA74" s="13">
        <f>IF(Z74&lt;6,,IF(Z74&gt;=6,IF(SMALL(S74:Y74,1)=0,SMALL(S74:Y74,2),SMALL(S74:Y74,1))))</f>
        <v>0</v>
      </c>
      <c r="AB74" s="13">
        <f>IF(Z74&gt;=7,SMALL(S74:Y74,2),)</f>
        <v>0</v>
      </c>
    </row>
    <row r="75" spans="1:28" ht="13.5" thickBot="1">
      <c r="A75" s="20">
        <f>RANK(R75,$R$7:$R$185)</f>
        <v>68</v>
      </c>
      <c r="B75" s="17" t="s">
        <v>111</v>
      </c>
      <c r="C75" s="7" t="s">
        <v>217</v>
      </c>
      <c r="D75" s="31"/>
      <c r="E75" s="33">
        <f>IF(ISBLANK(D75),,IF(OR(D75="DNS",D75="DSQ",D75="OCS",D75="DNF"),((S$5+1)-S$5/Wettfahrt)*100*Faktor/S$5,((S$5+1)-D75/Wettfahrt)*100*Faktor/S$5))</f>
        <v>0</v>
      </c>
      <c r="F75" s="31"/>
      <c r="G75" s="33">
        <f>IF(ISBLANK(F75),,IF(OR(F75="DNS",F75="DSQ",F75="OCS",F75="DNF"),((T$5+1)-T$5/Wettfahrt)*100*Faktor/T$5,((T$5+1)-F75/Wettfahrt)*100*Faktor/T$5))</f>
        <v>0</v>
      </c>
      <c r="H75" s="31"/>
      <c r="I75" s="33">
        <f>IF(ISBLANK(H75),,IF(OR(H75="DNS",H75="DSQ",H75="OCS",H75="DNF"),((U$5+1)-U$5/Wettfahrt)*100*Faktor/U$5,((U$5+1)-H75/Wettfahrt)*100*Faktor/U$5))</f>
        <v>0</v>
      </c>
      <c r="J75" s="31"/>
      <c r="K75" s="33">
        <f>IF(ISBLANK(J75),,IF(OR(J75="DNS",J75="DSQ",J75="OCS",J75="DNF"),((V$5+1)-V$5/Wettfahrt)*100*Faktor/V$5,((V$5+1)-J75/Wettfahrt)*100*Faktor/V$5))</f>
        <v>0</v>
      </c>
      <c r="L75" s="31">
        <v>5</v>
      </c>
      <c r="M75" s="33">
        <f>IF(ISBLANK(L75),,IF(OR(L75="DNS",L75="DSQ",L75="OCS",L75="DNF"),((W$5+1)-W$5/Wettfahrt)*100*Faktor/W$5,((W$5+1)-L75/Wettfahrt)*100*Faktor/W$5))</f>
        <v>85.18518518518519</v>
      </c>
      <c r="N75" s="31"/>
      <c r="O75" s="33">
        <f>IF(ISBLANK(N75),,IF(OR(N75="DNS",N75="DSQ",N75="OCS",N75="DNF"),((X$5+1)-X$5/Wettfahrt)*100*Faktor/X$5,((X$5+1)-N75/Wettfahrt)*100*Faktor/X$5))</f>
        <v>0</v>
      </c>
      <c r="P75" s="31"/>
      <c r="Q75" s="33">
        <f>IF(ISBLANK(P75),,IF(OR(P75="DNS",P75="DSQ",P75="OCS",P75="DNF"),((Y$5+1)-Y$5/Wettfahrt)*100*Faktor/Y$5,((Y$5+1)-P75/Wettfahrt)*100*Faktor/Y$5))</f>
        <v>0</v>
      </c>
      <c r="R75" s="27">
        <f>SUM(S75:Y75)-SUM(AA75:AB75)</f>
        <v>85.18518518518519</v>
      </c>
      <c r="S75" s="13">
        <f>E75</f>
        <v>0</v>
      </c>
      <c r="T75" s="14">
        <f>G75</f>
        <v>0</v>
      </c>
      <c r="U75" s="13">
        <f>I75</f>
        <v>0</v>
      </c>
      <c r="V75" s="13">
        <f>K75</f>
        <v>0</v>
      </c>
      <c r="W75" s="13">
        <f>M75</f>
        <v>85.18518518518519</v>
      </c>
      <c r="X75" s="13">
        <f>O75</f>
        <v>0</v>
      </c>
      <c r="Y75" s="13">
        <f>Q75</f>
        <v>0</v>
      </c>
      <c r="Z75" s="11">
        <f>COUNTIF(S75:Y75,"&gt;0")</f>
        <v>1</v>
      </c>
      <c r="AA75" s="13">
        <f>IF(Z75&lt;6,,IF(Z75&gt;=6,IF(SMALL(S75:Y75,1)=0,SMALL(S75:Y75,2),SMALL(S75:Y75,1))))</f>
        <v>0</v>
      </c>
      <c r="AB75" s="13">
        <f>IF(Z75&gt;=7,SMALL(S75:Y75,2),)</f>
        <v>0</v>
      </c>
    </row>
    <row r="76" spans="1:28" ht="13.5" thickBot="1">
      <c r="A76" s="20">
        <f>RANK(R76,$R$7:$R$185)</f>
        <v>68</v>
      </c>
      <c r="B76" s="17" t="s">
        <v>190</v>
      </c>
      <c r="C76" s="7" t="s">
        <v>24</v>
      </c>
      <c r="D76" s="31"/>
      <c r="E76" s="33">
        <f>IF(ISBLANK(D76),,IF(OR(D76="DNS",D76="DSQ",D76="OCS",D76="DNF"),((S$5+1)-S$5/Wettfahrt)*100*Faktor/S$5,((S$5+1)-D76/Wettfahrt)*100*Faktor/S$5))</f>
        <v>0</v>
      </c>
      <c r="F76" s="31"/>
      <c r="G76" s="33">
        <f>IF(ISBLANK(F76),,IF(OR(F76="DNS",F76="DSQ",F76="OCS",F76="DNF"),((T$5+1)-T$5/Wettfahrt)*100*Faktor/T$5,((T$5+1)-F76/Wettfahrt)*100*Faktor/T$5))</f>
        <v>0</v>
      </c>
      <c r="H76" s="31"/>
      <c r="I76" s="33">
        <f>IF(ISBLANK(H76),,IF(OR(H76="DNS",H76="DSQ",H76="OCS",H76="DNF"),((U$5+1)-U$5/Wettfahrt)*100*Faktor/U$5,((U$5+1)-H76/Wettfahrt)*100*Faktor/U$5))</f>
        <v>0</v>
      </c>
      <c r="J76" s="31"/>
      <c r="K76" s="33">
        <f>IF(ISBLANK(J76),,IF(OR(J76="DNS",J76="DSQ",J76="OCS",J76="DNF"),((V$5+1)-V$5/Wettfahrt)*100*Faktor/V$5,((V$5+1)-J76/Wettfahrt)*100*Faktor/V$5))</f>
        <v>0</v>
      </c>
      <c r="L76" s="31">
        <v>5</v>
      </c>
      <c r="M76" s="33">
        <f>IF(ISBLANK(L76),,IF(OR(L76="DNS",L76="DSQ",L76="OCS",L76="DNF"),((W$5+1)-W$5/Wettfahrt)*100*Faktor/W$5,((W$5+1)-L76/Wettfahrt)*100*Faktor/W$5))</f>
        <v>85.18518518518519</v>
      </c>
      <c r="N76" s="31"/>
      <c r="O76" s="33">
        <f>IF(ISBLANK(N76),,IF(OR(N76="DNS",N76="DSQ",N76="OCS",N76="DNF"),((X$5+1)-X$5/Wettfahrt)*100*Faktor/X$5,((X$5+1)-N76/Wettfahrt)*100*Faktor/X$5))</f>
        <v>0</v>
      </c>
      <c r="P76" s="31"/>
      <c r="Q76" s="33">
        <f>IF(ISBLANK(P76),,IF(OR(P76="DNS",P76="DSQ",P76="OCS",P76="DNF"),((Y$5+1)-Y$5/Wettfahrt)*100*Faktor/Y$5,((Y$5+1)-P76/Wettfahrt)*100*Faktor/Y$5))</f>
        <v>0</v>
      </c>
      <c r="R76" s="27">
        <f>SUM(S76:Y76)-SUM(AA76:AB76)</f>
        <v>85.18518518518519</v>
      </c>
      <c r="S76" s="13">
        <f>E76</f>
        <v>0</v>
      </c>
      <c r="T76" s="14">
        <f>G76</f>
        <v>0</v>
      </c>
      <c r="U76" s="13">
        <f>I76</f>
        <v>0</v>
      </c>
      <c r="V76" s="13">
        <f>K76</f>
        <v>0</v>
      </c>
      <c r="W76" s="13">
        <f>M76</f>
        <v>85.18518518518519</v>
      </c>
      <c r="X76" s="13">
        <f>O76</f>
        <v>0</v>
      </c>
      <c r="Y76" s="13">
        <f>Q76</f>
        <v>0</v>
      </c>
      <c r="Z76" s="11">
        <f>COUNTIF(S76:Y76,"&gt;0")</f>
        <v>1</v>
      </c>
      <c r="AA76" s="13">
        <f>IF(Z76&lt;6,,IF(Z76&gt;=6,IF(SMALL(S76:Y76,1)=0,SMALL(S76:Y76,2),SMALL(S76:Y76,1))))</f>
        <v>0</v>
      </c>
      <c r="AB76" s="13">
        <f>IF(Z76&gt;=7,SMALL(S76:Y76,2),)</f>
        <v>0</v>
      </c>
    </row>
    <row r="77" spans="1:28" ht="13.5" thickBot="1">
      <c r="A77" s="20">
        <f>RANK(R77,$R$7:$R$185)</f>
        <v>71</v>
      </c>
      <c r="B77" s="17" t="s">
        <v>264</v>
      </c>
      <c r="C77" s="7" t="s">
        <v>263</v>
      </c>
      <c r="D77" s="31"/>
      <c r="E77" s="33">
        <f>IF(ISBLANK(D77),,IF(OR(D77="DNS",D77="DSQ",D77="OCS",D77="DNF"),((S$5+1)-S$5/Wettfahrt)*100*Faktor/S$5,((S$5+1)-D77/Wettfahrt)*100*Faktor/S$5))</f>
        <v>0</v>
      </c>
      <c r="F77" s="31"/>
      <c r="G77" s="33">
        <f>IF(ISBLANK(F77),,IF(OR(F77="DNS",F77="DSQ",F77="OCS",F77="DNF"),((T$5+1)-T$5/Wettfahrt)*100*Faktor/T$5,((T$5+1)-F77/Wettfahrt)*100*Faktor/T$5))</f>
        <v>0</v>
      </c>
      <c r="H77" s="31"/>
      <c r="I77" s="33">
        <f>IF(ISBLANK(H77),,IF(OR(H77="DNS",H77="DSQ",H77="OCS",H77="DNF"),((U$5+1)-U$5/Wettfahrt)*100*Faktor/U$5,((U$5+1)-H77/Wettfahrt)*100*Faktor/U$5))</f>
        <v>0</v>
      </c>
      <c r="J77" s="31"/>
      <c r="K77" s="33">
        <f>IF(ISBLANK(J77),,IF(OR(J77="DNS",J77="DSQ",J77="OCS",J77="DNF"),((V$5+1)-V$5/Wettfahrt)*100*Faktor/V$5,((V$5+1)-J77/Wettfahrt)*100*Faktor/V$5))</f>
        <v>0</v>
      </c>
      <c r="L77" s="31"/>
      <c r="M77" s="33">
        <f>IF(ISBLANK(L77),,IF(OR(L77="DNS",L77="DSQ",L77="OCS",L77="DNF"),((W$5+1)-W$5/Wettfahrt)*100*Faktor/W$5,((W$5+1)-L77/Wettfahrt)*100*Faktor/W$5))</f>
        <v>0</v>
      </c>
      <c r="N77" s="31"/>
      <c r="O77" s="33">
        <f>IF(ISBLANK(N77),,IF(OR(N77="DNS",N77="DSQ",N77="OCS",N77="DNF"),((X$5+1)-X$5/Wettfahrt)*100*Faktor/X$5,((X$5+1)-N77/Wettfahrt)*100*Faktor/X$5))</f>
        <v>0</v>
      </c>
      <c r="P77" s="31">
        <v>6</v>
      </c>
      <c r="Q77" s="33">
        <f>IF(ISBLANK(P77),,IF(OR(P77="DNS",P77="DSQ",P77="OCS",P77="DNF"),((Y$5+1)-Y$5/Wettfahrt)*100*Faktor/Y$5,((Y$5+1)-P77/Wettfahrt)*100*Faktor/Y$5))</f>
        <v>83.87096774193549</v>
      </c>
      <c r="R77" s="27">
        <f>SUM(S77:Y77)-SUM(AA77:AB77)</f>
        <v>83.87096774193549</v>
      </c>
      <c r="S77" s="13">
        <f>E77</f>
        <v>0</v>
      </c>
      <c r="T77" s="14">
        <f>G77</f>
        <v>0</v>
      </c>
      <c r="U77" s="13">
        <f>I77</f>
        <v>0</v>
      </c>
      <c r="V77" s="13">
        <f>K77</f>
        <v>0</v>
      </c>
      <c r="W77" s="13">
        <f>M77</f>
        <v>0</v>
      </c>
      <c r="X77" s="13">
        <f>O77</f>
        <v>0</v>
      </c>
      <c r="Y77" s="13">
        <f>Q77</f>
        <v>83.87096774193549</v>
      </c>
      <c r="Z77" s="11">
        <f>COUNTIF(S77:Y77,"&gt;0")</f>
        <v>1</v>
      </c>
      <c r="AA77" s="13">
        <f>IF(Z77&lt;6,,IF(Z77&gt;=6,IF(SMALL(S77:Y77,1)=0,SMALL(S77:Y77,2),SMALL(S77:Y77,1))))</f>
        <v>0</v>
      </c>
      <c r="AB77" s="13">
        <f>IF(Z77&gt;=7,SMALL(S77:Y77,2),)</f>
        <v>0</v>
      </c>
    </row>
    <row r="78" spans="1:28" ht="13.5" thickBot="1">
      <c r="A78" s="20">
        <f>RANK(R78,$R$7:$R$185)</f>
        <v>72</v>
      </c>
      <c r="B78" s="17" t="s">
        <v>51</v>
      </c>
      <c r="C78" s="7" t="s">
        <v>103</v>
      </c>
      <c r="D78" s="31"/>
      <c r="E78" s="33">
        <f>IF(ISBLANK(D78),,IF(OR(D78="DNS",D78="DSQ",D78="OCS",D78="DNF"),((S$5+1)-S$5/Wettfahrt)*100*Faktor/S$5,((S$5+1)-D78/Wettfahrt)*100*Faktor/S$5))</f>
        <v>0</v>
      </c>
      <c r="F78" s="31"/>
      <c r="G78" s="33">
        <f>IF(ISBLANK(F78),,IF(OR(F78="DNS",F78="DSQ",F78="OCS",F78="DNF"),((T$5+1)-T$5/Wettfahrt)*100*Faktor/T$5,((T$5+1)-F78/Wettfahrt)*100*Faktor/T$5))</f>
        <v>0</v>
      </c>
      <c r="H78" s="31"/>
      <c r="I78" s="33">
        <f>IF(ISBLANK(H78),,IF(OR(H78="DNS",H78="DSQ",H78="OCS",H78="DNF"),((U$5+1)-U$5/Wettfahrt)*100*Faktor/U$5,((U$5+1)-H78/Wettfahrt)*100*Faktor/U$5))</f>
        <v>0</v>
      </c>
      <c r="J78" s="31">
        <v>6</v>
      </c>
      <c r="K78" s="33">
        <f>IF(ISBLANK(J78),,IF(OR(J78="DNS",J78="DSQ",J78="OCS",J78="DNF"),((V$5+1)-V$5/Wettfahrt)*100*Faktor/V$5,((V$5+1)-J78/Wettfahrt)*100*Faktor/V$5))</f>
        <v>81.48148148148148</v>
      </c>
      <c r="L78" s="31"/>
      <c r="M78" s="33">
        <f>IF(ISBLANK(L78),,IF(OR(L78="DNS",L78="DSQ",L78="OCS",L78="DNF"),((W$5+1)-W$5/Wettfahrt)*100*Faktor/W$5,((W$5+1)-L78/Wettfahrt)*100*Faktor/W$5))</f>
        <v>0</v>
      </c>
      <c r="N78" s="31"/>
      <c r="O78" s="33">
        <f>IF(ISBLANK(N78),,IF(OR(N78="DNS",N78="DSQ",N78="OCS",N78="DNF"),((X$5+1)-X$5/Wettfahrt)*100*Faktor/X$5,((X$5+1)-N78/Wettfahrt)*100*Faktor/X$5))</f>
        <v>0</v>
      </c>
      <c r="P78" s="31"/>
      <c r="Q78" s="33">
        <f>IF(ISBLANK(P78),,IF(OR(P78="DNS",P78="DSQ",P78="OCS",P78="DNF"),((Y$5+1)-Y$5/Wettfahrt)*100*Faktor/Y$5,((Y$5+1)-P78/Wettfahrt)*100*Faktor/Y$5))</f>
        <v>0</v>
      </c>
      <c r="R78" s="27">
        <f>SUM(S78:Y78)-SUM(AA78:AB78)</f>
        <v>81.48148148148148</v>
      </c>
      <c r="S78" s="13">
        <f>E78</f>
        <v>0</v>
      </c>
      <c r="T78" s="14">
        <f>G78</f>
        <v>0</v>
      </c>
      <c r="U78" s="13">
        <f>I78</f>
        <v>0</v>
      </c>
      <c r="V78" s="13">
        <f>K78</f>
        <v>81.48148148148148</v>
      </c>
      <c r="W78" s="13">
        <f>M78</f>
        <v>0</v>
      </c>
      <c r="X78" s="13">
        <f>O78</f>
        <v>0</v>
      </c>
      <c r="Y78" s="13">
        <f>Q78</f>
        <v>0</v>
      </c>
      <c r="Z78" s="11">
        <f>COUNTIF(S78:Y78,"&gt;0")</f>
        <v>1</v>
      </c>
      <c r="AA78" s="13">
        <f>IF(Z78&lt;6,,IF(Z78&gt;=6,IF(SMALL(S78:Y78,1)=0,SMALL(S78:Y78,2),SMALL(S78:Y78,1))))</f>
        <v>0</v>
      </c>
      <c r="AB78" s="13">
        <f>IF(Z78&gt;=7,SMALL(S78:Y78,2),)</f>
        <v>0</v>
      </c>
    </row>
    <row r="79" spans="1:28" ht="13.5" thickBot="1">
      <c r="A79" s="20">
        <f>RANK(R79,$R$7:$R$185)</f>
        <v>73</v>
      </c>
      <c r="B79" s="17" t="s">
        <v>195</v>
      </c>
      <c r="C79" s="7" t="s">
        <v>102</v>
      </c>
      <c r="D79" s="31"/>
      <c r="E79" s="33">
        <f>IF(ISBLANK(D79),,IF(OR(D79="DNS",D79="DSQ",D79="OCS",D79="DNF"),((S$5+1)-S$5/Wettfahrt)*100*Faktor/S$5,((S$5+1)-D79/Wettfahrt)*100*Faktor/S$5))</f>
        <v>0</v>
      </c>
      <c r="F79" s="31"/>
      <c r="G79" s="33">
        <f>IF(ISBLANK(F79),,IF(OR(F79="DNS",F79="DSQ",F79="OCS",F79="DNF"),((T$5+1)-T$5/Wettfahrt)*100*Faktor/T$5,((T$5+1)-F79/Wettfahrt)*100*Faktor/T$5))</f>
        <v>0</v>
      </c>
      <c r="H79" s="31"/>
      <c r="I79" s="33">
        <f>IF(ISBLANK(H79),,IF(OR(H79="DNS",H79="DSQ",H79="OCS",H79="DNF"),((U$5+1)-U$5/Wettfahrt)*100*Faktor/U$5,((U$5+1)-H79/Wettfahrt)*100*Faktor/U$5))</f>
        <v>0</v>
      </c>
      <c r="J79" s="31"/>
      <c r="K79" s="33">
        <f>IF(ISBLANK(J79),,IF(OR(J79="DNS",J79="DSQ",J79="OCS",J79="DNF"),((V$5+1)-V$5/Wettfahrt)*100*Faktor/V$5,((V$5+1)-J79/Wettfahrt)*100*Faktor/V$5))</f>
        <v>0</v>
      </c>
      <c r="L79" s="31"/>
      <c r="M79" s="33">
        <f>IF(ISBLANK(L79),,IF(OR(L79="DNS",L79="DSQ",L79="OCS",L79="DNF"),((W$5+1)-W$5/Wettfahrt)*100*Faktor/W$5,((W$5+1)-L79/Wettfahrt)*100*Faktor/W$5))</f>
        <v>0</v>
      </c>
      <c r="N79" s="31"/>
      <c r="O79" s="33">
        <f>IF(ISBLANK(N79),,IF(OR(N79="DNS",N79="DSQ",N79="OCS",N79="DNF"),((X$5+1)-X$5/Wettfahrt)*100*Faktor/X$5,((X$5+1)-N79/Wettfahrt)*100*Faktor/X$5))</f>
        <v>0</v>
      </c>
      <c r="P79" s="31">
        <v>7</v>
      </c>
      <c r="Q79" s="33">
        <f>IF(ISBLANK(P79),,IF(OR(P79="DNS",P79="DSQ",P79="OCS",P79="DNF"),((Y$5+1)-Y$5/Wettfahrt)*100*Faktor/Y$5,((Y$5+1)-P79/Wettfahrt)*100*Faktor/Y$5))</f>
        <v>80.64516129032258</v>
      </c>
      <c r="R79" s="27">
        <f>SUM(S79:Y79)-SUM(AA79:AB79)</f>
        <v>80.64516129032258</v>
      </c>
      <c r="S79" s="13">
        <f>E79</f>
        <v>0</v>
      </c>
      <c r="T79" s="14">
        <f>G79</f>
        <v>0</v>
      </c>
      <c r="U79" s="13">
        <f>I79</f>
        <v>0</v>
      </c>
      <c r="V79" s="13">
        <f>K79</f>
        <v>0</v>
      </c>
      <c r="W79" s="13">
        <f>M79</f>
        <v>0</v>
      </c>
      <c r="X79" s="13">
        <f>O79</f>
        <v>0</v>
      </c>
      <c r="Y79" s="13">
        <f>Q79</f>
        <v>80.64516129032258</v>
      </c>
      <c r="Z79" s="11">
        <f>COUNTIF(S79:Y79,"&gt;0")</f>
        <v>1</v>
      </c>
      <c r="AA79" s="13">
        <f>IF(Z79&lt;6,,IF(Z79&gt;=6,IF(SMALL(S79:Y79,1)=0,SMALL(S79:Y79,2),SMALL(S79:Y79,1))))</f>
        <v>0</v>
      </c>
      <c r="AB79" s="13">
        <f>IF(Z79&gt;=7,SMALL(S79:Y79,2),)</f>
        <v>0</v>
      </c>
    </row>
    <row r="80" spans="1:28" ht="13.5" thickBot="1">
      <c r="A80" s="20">
        <f>RANK(R80,$R$7:$R$185)</f>
        <v>74</v>
      </c>
      <c r="B80" s="17" t="s">
        <v>134</v>
      </c>
      <c r="C80" s="7" t="s">
        <v>161</v>
      </c>
      <c r="D80" s="31"/>
      <c r="E80" s="33">
        <f>IF(ISBLANK(D80),,IF(OR(D80="DNS",D80="DSQ",D80="OCS",D80="DNF"),((S$5+1)-S$5/Wettfahrt)*100*Faktor/S$5,((S$5+1)-D80/Wettfahrt)*100*Faktor/S$5))</f>
        <v>0</v>
      </c>
      <c r="F80" s="31"/>
      <c r="G80" s="33">
        <f>IF(ISBLANK(F80),,IF(OR(F80="DNS",F80="DSQ",F80="OCS",F80="DNF"),((T$5+1)-T$5/Wettfahrt)*100*Faktor/T$5,((T$5+1)-F80/Wettfahrt)*100*Faktor/T$5))</f>
        <v>0</v>
      </c>
      <c r="H80" s="31"/>
      <c r="I80" s="33">
        <f>IF(ISBLANK(H80),,IF(OR(H80="DNS",H80="DSQ",H80="OCS",H80="DNF"),((U$5+1)-U$5/Wettfahrt)*100*Faktor/U$5,((U$5+1)-H80/Wettfahrt)*100*Faktor/U$5))</f>
        <v>0</v>
      </c>
      <c r="J80" s="31"/>
      <c r="K80" s="33">
        <f>IF(ISBLANK(J80),,IF(OR(J80="DNS",J80="DSQ",J80="OCS",J80="DNF"),((V$5+1)-V$5/Wettfahrt)*100*Faktor/V$5,((V$5+1)-J80/Wettfahrt)*100*Faktor/V$5))</f>
        <v>0</v>
      </c>
      <c r="L80" s="31"/>
      <c r="M80" s="33">
        <f>IF(ISBLANK(L80),,IF(OR(L80="DNS",L80="DSQ",L80="OCS",L80="DNF"),((W$5+1)-W$5/Wettfahrt)*100*Faktor/W$5,((W$5+1)-L80/Wettfahrt)*100*Faktor/W$5))</f>
        <v>0</v>
      </c>
      <c r="N80" s="31">
        <v>4</v>
      </c>
      <c r="O80" s="33">
        <f>IF(ISBLANK(N80),,IF(OR(N80="DNS",N80="DSQ",N80="OCS",N80="DNF"),((X$5+1)-X$5/Wettfahrt)*100*Faktor/X$5,((X$5+1)-N80/Wettfahrt)*100*Faktor/X$5))</f>
        <v>80</v>
      </c>
      <c r="P80" s="31"/>
      <c r="Q80" s="33">
        <f>IF(ISBLANK(P80),,IF(OR(P80="DNS",P80="DSQ",P80="OCS",P80="DNF"),((Y$5+1)-Y$5/Wettfahrt)*100*Faktor/Y$5,((Y$5+1)-P80/Wettfahrt)*100*Faktor/Y$5))</f>
        <v>0</v>
      </c>
      <c r="R80" s="27">
        <f>SUM(S80:Y80)-SUM(AA80:AB80)</f>
        <v>80</v>
      </c>
      <c r="S80" s="13">
        <f>E80</f>
        <v>0</v>
      </c>
      <c r="T80" s="14">
        <f>G80</f>
        <v>0</v>
      </c>
      <c r="U80" s="13">
        <f>I80</f>
        <v>0</v>
      </c>
      <c r="V80" s="13">
        <f>K80</f>
        <v>0</v>
      </c>
      <c r="W80" s="13">
        <f>M80</f>
        <v>0</v>
      </c>
      <c r="X80" s="13">
        <f>O80</f>
        <v>80</v>
      </c>
      <c r="Y80" s="13">
        <f>Q80</f>
        <v>0</v>
      </c>
      <c r="Z80" s="11">
        <f>COUNTIF(S80:Y80,"&gt;0")</f>
        <v>1</v>
      </c>
      <c r="AA80" s="13">
        <f>IF(Z80&lt;6,,IF(Z80&gt;=6,IF(SMALL(S80:Y80,1)=0,SMALL(S80:Y80,2),SMALL(S80:Y80,1))))</f>
        <v>0</v>
      </c>
      <c r="AB80" s="13">
        <f>IF(Z80&gt;=7,SMALL(S80:Y80,2),)</f>
        <v>0</v>
      </c>
    </row>
    <row r="81" spans="1:28" ht="13.5" thickBot="1">
      <c r="A81" s="20">
        <f>RANK(R81,$R$7:$R$185)</f>
        <v>74</v>
      </c>
      <c r="B81" s="17" t="s">
        <v>136</v>
      </c>
      <c r="C81" s="7" t="s">
        <v>100</v>
      </c>
      <c r="D81" s="31"/>
      <c r="E81" s="33">
        <f>IF(ISBLANK(D81),,IF(OR(D81="DNS",D81="DSQ",D81="OCS",D81="DNF"),((S$5+1)-S$5/Wettfahrt)*100*Faktor/S$5,((S$5+1)-D81/Wettfahrt)*100*Faktor/S$5))</f>
        <v>0</v>
      </c>
      <c r="F81" s="31"/>
      <c r="G81" s="33">
        <f>IF(ISBLANK(F81),,IF(OR(F81="DNS",F81="DSQ",F81="OCS",F81="DNF"),((T$5+1)-T$5/Wettfahrt)*100*Faktor/T$5,((T$5+1)-F81/Wettfahrt)*100*Faktor/T$5))</f>
        <v>0</v>
      </c>
      <c r="H81" s="31"/>
      <c r="I81" s="33">
        <f>IF(ISBLANK(H81),,IF(OR(H81="DNS",H81="DSQ",H81="OCS",H81="DNF"),((U$5+1)-U$5/Wettfahrt)*100*Faktor/U$5,((U$5+1)-H81/Wettfahrt)*100*Faktor/U$5))</f>
        <v>0</v>
      </c>
      <c r="J81" s="31"/>
      <c r="K81" s="33">
        <f>IF(ISBLANK(J81),,IF(OR(J81="DNS",J81="DSQ",J81="OCS",J81="DNF"),((V$5+1)-V$5/Wettfahrt)*100*Faktor/V$5,((V$5+1)-J81/Wettfahrt)*100*Faktor/V$5))</f>
        <v>0</v>
      </c>
      <c r="L81" s="31"/>
      <c r="M81" s="33">
        <f>IF(ISBLANK(L81),,IF(OR(L81="DNS",L81="DSQ",L81="OCS",L81="DNF"),((W$5+1)-W$5/Wettfahrt)*100*Faktor/W$5,((W$5+1)-L81/Wettfahrt)*100*Faktor/W$5))</f>
        <v>0</v>
      </c>
      <c r="N81" s="31">
        <v>4</v>
      </c>
      <c r="O81" s="33">
        <f>IF(ISBLANK(N81),,IF(OR(N81="DNS",N81="DSQ",N81="OCS",N81="DNF"),((X$5+1)-X$5/Wettfahrt)*100*Faktor/X$5,((X$5+1)-N81/Wettfahrt)*100*Faktor/X$5))</f>
        <v>80</v>
      </c>
      <c r="P81" s="31"/>
      <c r="Q81" s="33">
        <f>IF(ISBLANK(P81),,IF(OR(P81="DNS",P81="DSQ",P81="OCS",P81="DNF"),((Y$5+1)-Y$5/Wettfahrt)*100*Faktor/Y$5,((Y$5+1)-P81/Wettfahrt)*100*Faktor/Y$5))</f>
        <v>0</v>
      </c>
      <c r="R81" s="27">
        <f>SUM(S81:Y81)-SUM(AA81:AB81)</f>
        <v>80</v>
      </c>
      <c r="S81" s="13">
        <f>E81</f>
        <v>0</v>
      </c>
      <c r="T81" s="14">
        <f>G81</f>
        <v>0</v>
      </c>
      <c r="U81" s="13">
        <f>I81</f>
        <v>0</v>
      </c>
      <c r="V81" s="13">
        <f>K81</f>
        <v>0</v>
      </c>
      <c r="W81" s="13">
        <f>M81</f>
        <v>0</v>
      </c>
      <c r="X81" s="13">
        <f>O81</f>
        <v>80</v>
      </c>
      <c r="Y81" s="13">
        <f>Q81</f>
        <v>0</v>
      </c>
      <c r="Z81" s="11">
        <f>COUNTIF(S81:Y81,"&gt;0")</f>
        <v>1</v>
      </c>
      <c r="AA81" s="13">
        <f>IF(Z81&lt;6,,IF(Z81&gt;=6,IF(SMALL(S81:Y81,1)=0,SMALL(S81:Y81,2),SMALL(S81:Y81,1))))</f>
        <v>0</v>
      </c>
      <c r="AB81" s="13">
        <f>IF(Z81&gt;=7,SMALL(S81:Y81,2),)</f>
        <v>0</v>
      </c>
    </row>
    <row r="82" spans="1:28" ht="13.5" thickBot="1">
      <c r="A82" s="20">
        <f>RANK(R82,$R$7:$R$185)</f>
        <v>76</v>
      </c>
      <c r="B82" s="17" t="s">
        <v>3</v>
      </c>
      <c r="C82" s="7" t="s">
        <v>66</v>
      </c>
      <c r="D82" s="31"/>
      <c r="E82" s="33">
        <f>IF(ISBLANK(D82),,IF(OR(D82="DNS",D82="DSQ",D82="OCS",D82="DNF"),((S$5+1)-S$5/Wettfahrt)*100*Faktor/S$5,((S$5+1)-D82/Wettfahrt)*100*Faktor/S$5))</f>
        <v>0</v>
      </c>
      <c r="F82" s="31"/>
      <c r="G82" s="33">
        <f>IF(ISBLANK(F82),,IF(OR(F82="DNS",F82="DSQ",F82="OCS",F82="DNF"),((T$5+1)-T$5/Wettfahrt)*100*Faktor/T$5,((T$5+1)-F82/Wettfahrt)*100*Faktor/T$5))</f>
        <v>0</v>
      </c>
      <c r="H82" s="31">
        <v>5</v>
      </c>
      <c r="I82" s="33">
        <f>IF(ISBLANK(H82),,IF(OR(H82="DNS",H82="DSQ",H82="OCS",H82="DNF"),((U$5+1)-U$5/Wettfahrt)*100*Faktor/U$5,((U$5+1)-H82/Wettfahrt)*100*Faktor/U$5))</f>
        <v>78.94736842105263</v>
      </c>
      <c r="J82" s="31"/>
      <c r="K82" s="33">
        <f>IF(ISBLANK(J82),,IF(OR(J82="DNS",J82="DSQ",J82="OCS",J82="DNF"),((V$5+1)-V$5/Wettfahrt)*100*Faktor/V$5,((V$5+1)-J82/Wettfahrt)*100*Faktor/V$5))</f>
        <v>0</v>
      </c>
      <c r="L82" s="31"/>
      <c r="M82" s="33">
        <f>IF(ISBLANK(L82),,IF(OR(L82="DNS",L82="DSQ",L82="OCS",L82="DNF"),((W$5+1)-W$5/Wettfahrt)*100*Faktor/W$5,((W$5+1)-L82/Wettfahrt)*100*Faktor/W$5))</f>
        <v>0</v>
      </c>
      <c r="N82" s="31"/>
      <c r="O82" s="33">
        <f>IF(ISBLANK(N82),,IF(OR(N82="DNS",N82="DSQ",N82="OCS",N82="DNF"),((X$5+1)-X$5/Wettfahrt)*100*Faktor/X$5,((X$5+1)-N82/Wettfahrt)*100*Faktor/X$5))</f>
        <v>0</v>
      </c>
      <c r="P82" s="31"/>
      <c r="Q82" s="33">
        <f>IF(ISBLANK(P82),,IF(OR(P82="DNS",P82="DSQ",P82="OCS",P82="DNF"),((Y$5+1)-Y$5/Wettfahrt)*100*Faktor/Y$5,((Y$5+1)-P82/Wettfahrt)*100*Faktor/Y$5))</f>
        <v>0</v>
      </c>
      <c r="R82" s="27">
        <f>SUM(S82:Y82)-SUM(AA82:AB82)</f>
        <v>78.94736842105263</v>
      </c>
      <c r="S82" s="13">
        <f>E82</f>
        <v>0</v>
      </c>
      <c r="T82" s="14">
        <f>G82</f>
        <v>0</v>
      </c>
      <c r="U82" s="13">
        <f>I82</f>
        <v>78.94736842105263</v>
      </c>
      <c r="V82" s="13">
        <f>K82</f>
        <v>0</v>
      </c>
      <c r="W82" s="13">
        <f>M82</f>
        <v>0</v>
      </c>
      <c r="X82" s="13">
        <f>O82</f>
        <v>0</v>
      </c>
      <c r="Y82" s="13">
        <f>Q82</f>
        <v>0</v>
      </c>
      <c r="Z82" s="11">
        <f>COUNTIF(S82:Y82,"&gt;0")</f>
        <v>1</v>
      </c>
      <c r="AA82" s="13">
        <f>IF(Z82&lt;6,,IF(Z82&gt;=6,IF(SMALL(S82:Y82,1)=0,SMALL(S82:Y82,2),SMALL(S82:Y82,1))))</f>
        <v>0</v>
      </c>
      <c r="AB82" s="13">
        <f>IF(Z82&gt;=7,SMALL(S82:Y82,2),)</f>
        <v>0</v>
      </c>
    </row>
    <row r="83" spans="1:28" ht="13.5" thickBot="1">
      <c r="A83" s="20">
        <f>RANK(R83,$R$7:$R$185)</f>
        <v>77</v>
      </c>
      <c r="B83" s="17" t="s">
        <v>233</v>
      </c>
      <c r="C83" s="7" t="s">
        <v>234</v>
      </c>
      <c r="D83" s="31">
        <v>7</v>
      </c>
      <c r="E83" s="33">
        <f>IF(ISBLANK(D83),,IF(OR(D83="DNS",D83="DSQ",D83="OCS",D83="DNF"),((S$5+1)-S$5/Wettfahrt)*100*Faktor/S$5,((S$5+1)-D83/Wettfahrt)*100*Faktor/S$5))</f>
        <v>76.92307692307692</v>
      </c>
      <c r="F83" s="31"/>
      <c r="G83" s="33">
        <f>IF(ISBLANK(F83),,IF(OR(F83="DNS",F83="DSQ",F83="OCS",F83="DNF"),((T$5+1)-T$5/Wettfahrt)*100*Faktor/T$5,((T$5+1)-F83/Wettfahrt)*100*Faktor/T$5))</f>
        <v>0</v>
      </c>
      <c r="H83" s="31"/>
      <c r="I83" s="33">
        <f>IF(ISBLANK(H83),,IF(OR(H83="DNS",H83="DSQ",H83="OCS",H83="DNF"),((U$5+1)-U$5/Wettfahrt)*100*Faktor/U$5,((U$5+1)-H83/Wettfahrt)*100*Faktor/U$5))</f>
        <v>0</v>
      </c>
      <c r="J83" s="31"/>
      <c r="K83" s="33">
        <f>IF(ISBLANK(J83),,IF(OR(J83="DNS",J83="DSQ",J83="OCS",J83="DNF"),((V$5+1)-V$5/Wettfahrt)*100*Faktor/V$5,((V$5+1)-J83/Wettfahrt)*100*Faktor/V$5))</f>
        <v>0</v>
      </c>
      <c r="L83" s="31"/>
      <c r="M83" s="33">
        <f>IF(ISBLANK(L83),,IF(OR(L83="DNS",L83="DSQ",L83="OCS",L83="DNF"),((W$5+1)-W$5/Wettfahrt)*100*Faktor/W$5,((W$5+1)-L83/Wettfahrt)*100*Faktor/W$5))</f>
        <v>0</v>
      </c>
      <c r="N83" s="31"/>
      <c r="O83" s="33">
        <f>IF(ISBLANK(N83),,IF(OR(N83="DNS",N83="DSQ",N83="OCS",N83="DNF"),((X$5+1)-X$5/Wettfahrt)*100*Faktor/X$5,((X$5+1)-N83/Wettfahrt)*100*Faktor/X$5))</f>
        <v>0</v>
      </c>
      <c r="P83" s="31"/>
      <c r="Q83" s="33">
        <f>IF(ISBLANK(P83),,IF(OR(P83="DNS",P83="DSQ",P83="OCS",P83="DNF"),((Y$5+1)-Y$5/Wettfahrt)*100*Faktor/Y$5,((Y$5+1)-P83/Wettfahrt)*100*Faktor/Y$5))</f>
        <v>0</v>
      </c>
      <c r="R83" s="27">
        <f>SUM(S83:Y83)-SUM(AA83:AB83)</f>
        <v>76.92307692307692</v>
      </c>
      <c r="S83" s="13">
        <f>E83</f>
        <v>76.92307692307692</v>
      </c>
      <c r="T83" s="14">
        <f>G83</f>
        <v>0</v>
      </c>
      <c r="U83" s="13">
        <f>I83</f>
        <v>0</v>
      </c>
      <c r="V83" s="13">
        <f>K83</f>
        <v>0</v>
      </c>
      <c r="W83" s="13">
        <f>M83</f>
        <v>0</v>
      </c>
      <c r="X83" s="13">
        <f>O83</f>
        <v>0</v>
      </c>
      <c r="Y83" s="13">
        <f>Q83</f>
        <v>0</v>
      </c>
      <c r="Z83" s="11">
        <f>COUNTIF(S83:Y83,"&gt;0")</f>
        <v>1</v>
      </c>
      <c r="AA83" s="13">
        <f>IF(Z83&lt;6,,IF(Z83&gt;=6,IF(SMALL(S83:Y83,1)=0,SMALL(S83:Y83,2),SMALL(S83:Y83,1))))</f>
        <v>0</v>
      </c>
      <c r="AB83" s="13">
        <f>IF(Z83&gt;=7,SMALL(S83:Y83,2),)</f>
        <v>0</v>
      </c>
    </row>
    <row r="84" spans="1:28" ht="13.5" thickBot="1">
      <c r="A84" s="20">
        <f>RANK(R84,$R$7:$R$185)</f>
        <v>78</v>
      </c>
      <c r="B84" s="17" t="s">
        <v>211</v>
      </c>
      <c r="C84" s="7" t="s">
        <v>230</v>
      </c>
      <c r="D84" s="31"/>
      <c r="E84" s="33">
        <f>IF(ISBLANK(D84),,IF(OR(D84="DNS",D84="DSQ",D84="OCS",D84="DNF"),((S$5+1)-S$5/Wettfahrt)*100*Faktor/S$5,((S$5+1)-D84/Wettfahrt)*100*Faktor/S$5))</f>
        <v>0</v>
      </c>
      <c r="F84" s="31"/>
      <c r="G84" s="33">
        <f>IF(ISBLANK(F84),,IF(OR(F84="DNS",F84="DSQ",F84="OCS",F84="DNF"),((T$5+1)-T$5/Wettfahrt)*100*Faktor/T$5,((T$5+1)-F84/Wettfahrt)*100*Faktor/T$5))</f>
        <v>0</v>
      </c>
      <c r="H84" s="31"/>
      <c r="I84" s="33">
        <f>IF(ISBLANK(H84),,IF(OR(H84="DNS",H84="DSQ",H84="OCS",H84="DNF"),((U$5+1)-U$5/Wettfahrt)*100*Faktor/U$5,((U$5+1)-H84/Wettfahrt)*100*Faktor/U$5))</f>
        <v>0</v>
      </c>
      <c r="J84" s="31"/>
      <c r="K84" s="33">
        <f>IF(ISBLANK(J84),,IF(OR(J84="DNS",J84="DSQ",J84="OCS",J84="DNF"),((V$5+1)-V$5/Wettfahrt)*100*Faktor/V$5,((V$5+1)-J84/Wettfahrt)*100*Faktor/V$5))</f>
        <v>0</v>
      </c>
      <c r="L84" s="31">
        <v>8</v>
      </c>
      <c r="M84" s="33">
        <f>IF(ISBLANK(L84),,IF(OR(L84="DNS",L84="DSQ",L84="OCS",L84="DNF"),((W$5+1)-W$5/Wettfahrt)*100*Faktor/W$5,((W$5+1)-L84/Wettfahrt)*100*Faktor/W$5))</f>
        <v>74.07407407407408</v>
      </c>
      <c r="N84" s="31"/>
      <c r="O84" s="33">
        <f>IF(ISBLANK(N84),,IF(OR(N84="DNS",N84="DSQ",N84="OCS",N84="DNF"),((X$5+1)-X$5/Wettfahrt)*100*Faktor/X$5,((X$5+1)-N84/Wettfahrt)*100*Faktor/X$5))</f>
        <v>0</v>
      </c>
      <c r="P84" s="31"/>
      <c r="Q84" s="33">
        <f>IF(ISBLANK(P84),,IF(OR(P84="DNS",P84="DSQ",P84="OCS",P84="DNF"),((Y$5+1)-Y$5/Wettfahrt)*100*Faktor/Y$5,((Y$5+1)-P84/Wettfahrt)*100*Faktor/Y$5))</f>
        <v>0</v>
      </c>
      <c r="R84" s="27">
        <f>SUM(S84:Y84)-SUM(AA84:AB84)</f>
        <v>74.07407407407408</v>
      </c>
      <c r="S84" s="13">
        <f>E84</f>
        <v>0</v>
      </c>
      <c r="T84" s="14">
        <f>G84</f>
        <v>0</v>
      </c>
      <c r="U84" s="13">
        <f>I84</f>
        <v>0</v>
      </c>
      <c r="V84" s="13">
        <f>K84</f>
        <v>0</v>
      </c>
      <c r="W84" s="13">
        <f>M84</f>
        <v>74.07407407407408</v>
      </c>
      <c r="X84" s="13">
        <f>O84</f>
        <v>0</v>
      </c>
      <c r="Y84" s="13">
        <f>Q84</f>
        <v>0</v>
      </c>
      <c r="Z84" s="11">
        <f>COUNTIF(S84:Y84,"&gt;0")</f>
        <v>1</v>
      </c>
      <c r="AA84" s="13">
        <f>IF(Z84&lt;6,,IF(Z84&gt;=6,IF(SMALL(S84:Y84,1)=0,SMALL(S84:Y84,2),SMALL(S84:Y84,1))))</f>
        <v>0</v>
      </c>
      <c r="AB84" s="13">
        <f>IF(Z84&gt;=7,SMALL(S84:Y84,2),)</f>
        <v>0</v>
      </c>
    </row>
    <row r="85" spans="1:28" ht="13.5" thickBot="1">
      <c r="A85" s="20">
        <f>RANK(R85,$R$7:$R$185)</f>
        <v>79</v>
      </c>
      <c r="B85" s="17" t="s">
        <v>214</v>
      </c>
      <c r="C85" s="7" t="s">
        <v>215</v>
      </c>
      <c r="D85" s="31"/>
      <c r="E85" s="33">
        <f>IF(ISBLANK(D85),,IF(OR(D85="DNS",D85="DSQ",D85="OCS",D85="DNF"),((S$5+1)-S$5/Wettfahrt)*100*Faktor/S$5,((S$5+1)-D85/Wettfahrt)*100*Faktor/S$5))</f>
        <v>0</v>
      </c>
      <c r="F85" s="31"/>
      <c r="G85" s="33">
        <f>IF(ISBLANK(F85),,IF(OR(F85="DNS",F85="DSQ",F85="OCS",F85="DNF"),((T$5+1)-T$5/Wettfahrt)*100*Faktor/T$5,((T$5+1)-F85/Wettfahrt)*100*Faktor/T$5))</f>
        <v>0</v>
      </c>
      <c r="H85" s="31"/>
      <c r="I85" s="33">
        <f>IF(ISBLANK(H85),,IF(OR(H85="DNS",H85="DSQ",H85="OCS",H85="DNF"),((U$5+1)-U$5/Wettfahrt)*100*Faktor/U$5,((U$5+1)-H85/Wettfahrt)*100*Faktor/U$5))</f>
        <v>0</v>
      </c>
      <c r="J85" s="31"/>
      <c r="K85" s="33">
        <f>IF(ISBLANK(J85),,IF(OR(J85="DNS",J85="DSQ",J85="OCS",J85="DNF"),((V$5+1)-V$5/Wettfahrt)*100*Faktor/V$5,((V$5+1)-J85/Wettfahrt)*100*Faktor/V$5))</f>
        <v>0</v>
      </c>
      <c r="L85" s="31"/>
      <c r="M85" s="33">
        <f>IF(ISBLANK(L85),,IF(OR(L85="DNS",L85="DSQ",L85="OCS",L85="DNF"),((W$5+1)-W$5/Wettfahrt)*100*Faktor/W$5,((W$5+1)-L85/Wettfahrt)*100*Faktor/W$5))</f>
        <v>0</v>
      </c>
      <c r="N85" s="31">
        <v>5</v>
      </c>
      <c r="O85" s="33">
        <f>IF(ISBLANK(N85),,IF(OR(N85="DNS",N85="DSQ",N85="OCS",N85="DNF"),((X$5+1)-X$5/Wettfahrt)*100*Faktor/X$5,((X$5+1)-N85/Wettfahrt)*100*Faktor/X$5))</f>
        <v>73.33333333333333</v>
      </c>
      <c r="P85" s="31"/>
      <c r="Q85" s="33">
        <f>IF(ISBLANK(P85),,IF(OR(P85="DNS",P85="DSQ",P85="OCS",P85="DNF"),((Y$5+1)-Y$5/Wettfahrt)*100*Faktor/Y$5,((Y$5+1)-P85/Wettfahrt)*100*Faktor/Y$5))</f>
        <v>0</v>
      </c>
      <c r="R85" s="27">
        <f>SUM(S85:Y85)-SUM(AA85:AB85)</f>
        <v>73.33333333333333</v>
      </c>
      <c r="S85" s="13">
        <f>E85</f>
        <v>0</v>
      </c>
      <c r="T85" s="14">
        <f>G85</f>
        <v>0</v>
      </c>
      <c r="U85" s="13">
        <f>I85</f>
        <v>0</v>
      </c>
      <c r="V85" s="13">
        <f>K85</f>
        <v>0</v>
      </c>
      <c r="W85" s="13">
        <f>M85</f>
        <v>0</v>
      </c>
      <c r="X85" s="13">
        <f>O85</f>
        <v>73.33333333333333</v>
      </c>
      <c r="Y85" s="13">
        <f>Q85</f>
        <v>0</v>
      </c>
      <c r="Z85" s="11">
        <f>COUNTIF(S85:Y85,"&gt;0")</f>
        <v>1</v>
      </c>
      <c r="AA85" s="13">
        <f>IF(Z85&lt;6,,IF(Z85&gt;=6,IF(SMALL(S85:Y85,1)=0,SMALL(S85:Y85,2),SMALL(S85:Y85,1))))</f>
        <v>0</v>
      </c>
      <c r="AB85" s="13">
        <f>IF(Z85&gt;=7,SMALL(S85:Y85,2),)</f>
        <v>0</v>
      </c>
    </row>
    <row r="86" spans="1:28" ht="13.5" thickBot="1">
      <c r="A86" s="20">
        <f>RANK(R86,$R$7:$R$185)</f>
        <v>80</v>
      </c>
      <c r="B86" s="17" t="s">
        <v>265</v>
      </c>
      <c r="C86" s="7" t="s">
        <v>266</v>
      </c>
      <c r="D86" s="31"/>
      <c r="E86" s="33">
        <f>IF(ISBLANK(D86),,IF(OR(D86="DNS",D86="DSQ",D86="OCS",D86="DNF"),((S$5+1)-S$5/Wettfahrt)*100*Faktor/S$5,((S$5+1)-D86/Wettfahrt)*100*Faktor/S$5))</f>
        <v>0</v>
      </c>
      <c r="F86" s="31"/>
      <c r="G86" s="33">
        <f>IF(ISBLANK(F86),,IF(OR(F86="DNS",F86="DSQ",F86="OCS",F86="DNF"),((T$5+1)-T$5/Wettfahrt)*100*Faktor/T$5,((T$5+1)-F86/Wettfahrt)*100*Faktor/T$5))</f>
        <v>0</v>
      </c>
      <c r="H86" s="31"/>
      <c r="I86" s="33">
        <f>IF(ISBLANK(H86),,IF(OR(H86="DNS",H86="DSQ",H86="OCS",H86="DNF"),((U$5+1)-U$5/Wettfahrt)*100*Faktor/U$5,((U$5+1)-H86/Wettfahrt)*100*Faktor/U$5))</f>
        <v>0</v>
      </c>
      <c r="J86" s="31"/>
      <c r="K86" s="33">
        <f>IF(ISBLANK(J86),,IF(OR(J86="DNS",J86="DSQ",J86="OCS",J86="DNF"),((V$5+1)-V$5/Wettfahrt)*100*Faktor/V$5,((V$5+1)-J86/Wettfahrt)*100*Faktor/V$5))</f>
        <v>0</v>
      </c>
      <c r="L86" s="31"/>
      <c r="M86" s="33">
        <f>IF(ISBLANK(L86),,IF(OR(L86="DNS",L86="DSQ",L86="OCS",L86="DNF"),((W$5+1)-W$5/Wettfahrt)*100*Faktor/W$5,((W$5+1)-L86/Wettfahrt)*100*Faktor/W$5))</f>
        <v>0</v>
      </c>
      <c r="N86" s="31"/>
      <c r="O86" s="33">
        <f>IF(ISBLANK(N86),,IF(OR(N86="DNS",N86="DSQ",N86="OCS",N86="DNF"),((X$5+1)-X$5/Wettfahrt)*100*Faktor/X$5,((X$5+1)-N86/Wettfahrt)*100*Faktor/X$5))</f>
        <v>0</v>
      </c>
      <c r="P86" s="31">
        <v>10</v>
      </c>
      <c r="Q86" s="33">
        <f>IF(ISBLANK(P86),,IF(OR(P86="DNS",P86="DSQ",P86="OCS",P86="DNF"),((Y$5+1)-Y$5/Wettfahrt)*100*Faktor/Y$5,((Y$5+1)-P86/Wettfahrt)*100*Faktor/Y$5))</f>
        <v>70.96774193548387</v>
      </c>
      <c r="R86" s="27">
        <f>SUM(S86:Y86)-SUM(AA86:AB86)</f>
        <v>70.96774193548387</v>
      </c>
      <c r="S86" s="13">
        <f>E86</f>
        <v>0</v>
      </c>
      <c r="T86" s="14">
        <f>G86</f>
        <v>0</v>
      </c>
      <c r="U86" s="13">
        <f>I86</f>
        <v>0</v>
      </c>
      <c r="V86" s="13">
        <f>K86</f>
        <v>0</v>
      </c>
      <c r="W86" s="13">
        <f>M86</f>
        <v>0</v>
      </c>
      <c r="X86" s="13">
        <f>O86</f>
        <v>0</v>
      </c>
      <c r="Y86" s="13">
        <f>Q86</f>
        <v>70.96774193548387</v>
      </c>
      <c r="Z86" s="11">
        <f>COUNTIF(S86:Y86,"&gt;0")</f>
        <v>1</v>
      </c>
      <c r="AA86" s="13">
        <f>IF(Z86&lt;6,,IF(Z86&gt;=6,IF(SMALL(S86:Y86,1)=0,SMALL(S86:Y86,2),SMALL(S86:Y86,1))))</f>
        <v>0</v>
      </c>
      <c r="AB86" s="13">
        <f>IF(Z86&gt;=7,SMALL(S86:Y86,2),)</f>
        <v>0</v>
      </c>
    </row>
    <row r="87" spans="1:28" ht="13.5" thickBot="1">
      <c r="A87" s="20">
        <f>RANK(R87,$R$7:$R$185)</f>
        <v>80</v>
      </c>
      <c r="B87" s="17" t="s">
        <v>267</v>
      </c>
      <c r="C87" s="7" t="s">
        <v>119</v>
      </c>
      <c r="D87" s="31"/>
      <c r="E87" s="33">
        <f>IF(ISBLANK(D87),,IF(OR(D87="DNS",D87="DSQ",D87="OCS",D87="DNF"),((S$5+1)-S$5/Wettfahrt)*100*Faktor/S$5,((S$5+1)-D87/Wettfahrt)*100*Faktor/S$5))</f>
        <v>0</v>
      </c>
      <c r="F87" s="31"/>
      <c r="G87" s="33">
        <f>IF(ISBLANK(F87),,IF(OR(F87="DNS",F87="DSQ",F87="OCS",F87="DNF"),((T$5+1)-T$5/Wettfahrt)*100*Faktor/T$5,((T$5+1)-F87/Wettfahrt)*100*Faktor/T$5))</f>
        <v>0</v>
      </c>
      <c r="H87" s="31"/>
      <c r="I87" s="33">
        <f>IF(ISBLANK(H87),,IF(OR(H87="DNS",H87="DSQ",H87="OCS",H87="DNF"),((U$5+1)-U$5/Wettfahrt)*100*Faktor/U$5,((U$5+1)-H87/Wettfahrt)*100*Faktor/U$5))</f>
        <v>0</v>
      </c>
      <c r="J87" s="31"/>
      <c r="K87" s="33">
        <f>IF(ISBLANK(J87),,IF(OR(J87="DNS",J87="DSQ",J87="OCS",J87="DNF"),((V$5+1)-V$5/Wettfahrt)*100*Faktor/V$5,((V$5+1)-J87/Wettfahrt)*100*Faktor/V$5))</f>
        <v>0</v>
      </c>
      <c r="L87" s="31"/>
      <c r="M87" s="33">
        <f>IF(ISBLANK(L87),,IF(OR(L87="DNS",L87="DSQ",L87="OCS",L87="DNF"),((W$5+1)-W$5/Wettfahrt)*100*Faktor/W$5,((W$5+1)-L87/Wettfahrt)*100*Faktor/W$5))</f>
        <v>0</v>
      </c>
      <c r="N87" s="31"/>
      <c r="O87" s="33">
        <f>IF(ISBLANK(N87),,IF(OR(N87="DNS",N87="DSQ",N87="OCS",N87="DNF"),((X$5+1)-X$5/Wettfahrt)*100*Faktor/X$5,((X$5+1)-N87/Wettfahrt)*100*Faktor/X$5))</f>
        <v>0</v>
      </c>
      <c r="P87" s="31">
        <v>10</v>
      </c>
      <c r="Q87" s="33">
        <f>IF(ISBLANK(P87),,IF(OR(P87="DNS",P87="DSQ",P87="OCS",P87="DNF"),((Y$5+1)-Y$5/Wettfahrt)*100*Faktor/Y$5,((Y$5+1)-P87/Wettfahrt)*100*Faktor/Y$5))</f>
        <v>70.96774193548387</v>
      </c>
      <c r="R87" s="27">
        <f>SUM(S87:Y87)-SUM(AA87:AB87)</f>
        <v>70.96774193548387</v>
      </c>
      <c r="S87" s="13">
        <f>E87</f>
        <v>0</v>
      </c>
      <c r="T87" s="14">
        <f>G87</f>
        <v>0</v>
      </c>
      <c r="U87" s="13">
        <f>I87</f>
        <v>0</v>
      </c>
      <c r="V87" s="13">
        <f>K87</f>
        <v>0</v>
      </c>
      <c r="W87" s="13">
        <f>M87</f>
        <v>0</v>
      </c>
      <c r="X87" s="13">
        <f>O87</f>
        <v>0</v>
      </c>
      <c r="Y87" s="13">
        <f>Q87</f>
        <v>70.96774193548387</v>
      </c>
      <c r="Z87" s="11">
        <f>COUNTIF(S87:Y87,"&gt;0")</f>
        <v>1</v>
      </c>
      <c r="AA87" s="13">
        <f>IF(Z87&lt;6,,IF(Z87&gt;=6,IF(SMALL(S87:Y87,1)=0,SMALL(S87:Y87,2),SMALL(S87:Y87,1))))</f>
        <v>0</v>
      </c>
      <c r="AB87" s="13">
        <f>IF(Z87&gt;=7,SMALL(S87:Y87,2),)</f>
        <v>0</v>
      </c>
    </row>
    <row r="88" spans="1:28" ht="13.5" thickBot="1">
      <c r="A88" s="20">
        <f>RANK(R88,$R$7:$R$185)</f>
        <v>82</v>
      </c>
      <c r="B88" s="17" t="s">
        <v>243</v>
      </c>
      <c r="C88" s="7" t="s">
        <v>30</v>
      </c>
      <c r="D88" s="31"/>
      <c r="E88" s="33">
        <f>IF(ISBLANK(D88),,IF(OR(D88="DNS",D88="DSQ",D88="OCS",D88="DNF"),((S$5+1)-S$5/Wettfahrt)*100*Faktor/S$5,((S$5+1)-D88/Wettfahrt)*100*Faktor/S$5))</f>
        <v>0</v>
      </c>
      <c r="F88" s="31">
        <v>14</v>
      </c>
      <c r="G88" s="33">
        <f>IF(ISBLANK(F88),,IF(OR(F88="DNS",F88="DSQ",F88="OCS",F88="DNF"),((T$5+1)-T$5/Wettfahrt)*100*Faktor/T$5,((T$5+1)-F88/Wettfahrt)*100*Faktor/T$5))</f>
        <v>23.529411764705884</v>
      </c>
      <c r="H88" s="31"/>
      <c r="I88" s="33">
        <f>IF(ISBLANK(H88),,IF(OR(H88="DNS",H88="DSQ",H88="OCS",H88="DNF"),((U$5+1)-U$5/Wettfahrt)*100*Faktor/U$5,((U$5+1)-H88/Wettfahrt)*100*Faktor/U$5))</f>
        <v>0</v>
      </c>
      <c r="J88" s="31">
        <v>24</v>
      </c>
      <c r="K88" s="33">
        <f>IF(ISBLANK(J88),,IF(OR(J88="DNS",J88="DSQ",J88="OCS",J88="DNF"),((V$5+1)-V$5/Wettfahrt)*100*Faktor/V$5,((V$5+1)-J88/Wettfahrt)*100*Faktor/V$5))</f>
        <v>14.814814814814815</v>
      </c>
      <c r="L88" s="31"/>
      <c r="M88" s="33">
        <f>IF(ISBLANK(L88),,IF(OR(L88="DNS",L88="DSQ",L88="OCS",L88="DNF"),((W$5+1)-W$5/Wettfahrt)*100*Faktor/W$5,((W$5+1)-L88/Wettfahrt)*100*Faktor/W$5))</f>
        <v>0</v>
      </c>
      <c r="N88" s="31"/>
      <c r="O88" s="33">
        <f>IF(ISBLANK(N88),,IF(OR(N88="DNS",N88="DSQ",N88="OCS",N88="DNF"),((X$5+1)-X$5/Wettfahrt)*100*Faktor/X$5,((X$5+1)-N88/Wettfahrt)*100*Faktor/X$5))</f>
        <v>0</v>
      </c>
      <c r="P88" s="31">
        <v>24</v>
      </c>
      <c r="Q88" s="33">
        <f>IF(ISBLANK(P88),,IF(OR(P88="DNS",P88="DSQ",P88="OCS",P88="DNF"),((Y$5+1)-Y$5/Wettfahrt)*100*Faktor/Y$5,((Y$5+1)-P88/Wettfahrt)*100*Faktor/Y$5))</f>
        <v>25.806451612903224</v>
      </c>
      <c r="R88" s="27">
        <f>SUM(S88:Y88)-SUM(AA88:AB88)</f>
        <v>64.15067819242392</v>
      </c>
      <c r="S88" s="13">
        <f>E88</f>
        <v>0</v>
      </c>
      <c r="T88" s="14">
        <f>G88</f>
        <v>23.529411764705884</v>
      </c>
      <c r="U88" s="13">
        <f>I88</f>
        <v>0</v>
      </c>
      <c r="V88" s="13">
        <f>K88</f>
        <v>14.814814814814815</v>
      </c>
      <c r="W88" s="13">
        <f>M88</f>
        <v>0</v>
      </c>
      <c r="X88" s="13">
        <f>O88</f>
        <v>0</v>
      </c>
      <c r="Y88" s="13">
        <f>Q88</f>
        <v>25.806451612903224</v>
      </c>
      <c r="Z88" s="11">
        <f>COUNTIF(S88:Y88,"&gt;0")</f>
        <v>3</v>
      </c>
      <c r="AA88" s="13">
        <f>IF(Z88&lt;6,,IF(Z88&gt;=6,IF(SMALL(S88:Y88,1)=0,SMALL(S88:Y88,2),SMALL(S88:Y88,1))))</f>
        <v>0</v>
      </c>
      <c r="AB88" s="13">
        <f>IF(Z88&gt;=7,SMALL(S88:Y88,2),)</f>
        <v>0</v>
      </c>
    </row>
    <row r="89" spans="1:28" ht="13.5" thickBot="1">
      <c r="A89" s="20">
        <f>RANK(R89,$R$7:$R$185)</f>
        <v>83</v>
      </c>
      <c r="B89" s="17" t="s">
        <v>248</v>
      </c>
      <c r="C89" s="7" t="s">
        <v>258</v>
      </c>
      <c r="D89" s="31"/>
      <c r="E89" s="33">
        <f>IF(ISBLANK(D89),,IF(OR(D89="DNS",D89="DSQ",D89="OCS",D89="DNF"),((S$5+1)-S$5/Wettfahrt)*100*Faktor/S$5,((S$5+1)-D89/Wettfahrt)*100*Faktor/S$5))</f>
        <v>0</v>
      </c>
      <c r="F89" s="31"/>
      <c r="G89" s="33">
        <f>IF(ISBLANK(F89),,IF(OR(F89="DNS",F89="DSQ",F89="OCS",F89="DNF"),((T$5+1)-T$5/Wettfahrt)*100*Faktor/T$5,((T$5+1)-F89/Wettfahrt)*100*Faktor/T$5))</f>
        <v>0</v>
      </c>
      <c r="H89" s="31"/>
      <c r="I89" s="33">
        <f>IF(ISBLANK(H89),,IF(OR(H89="DNS",H89="DSQ",H89="OCS",H89="DNF"),((U$5+1)-U$5/Wettfahrt)*100*Faktor/U$5,((U$5+1)-H89/Wettfahrt)*100*Faktor/U$5))</f>
        <v>0</v>
      </c>
      <c r="J89" s="31"/>
      <c r="K89" s="33">
        <f>IF(ISBLANK(J89),,IF(OR(J89="DNS",J89="DSQ",J89="OCS",J89="DNF"),((V$5+1)-V$5/Wettfahrt)*100*Faktor/V$5,((V$5+1)-J89/Wettfahrt)*100*Faktor/V$5))</f>
        <v>0</v>
      </c>
      <c r="L89" s="31">
        <v>11</v>
      </c>
      <c r="M89" s="33">
        <f>IF(ISBLANK(L89),,IF(OR(L89="DNS",L89="DSQ",L89="OCS",L89="DNF"),((W$5+1)-W$5/Wettfahrt)*100*Faktor/W$5,((W$5+1)-L89/Wettfahrt)*100*Faktor/W$5))</f>
        <v>62.96296296296296</v>
      </c>
      <c r="N89" s="31"/>
      <c r="O89" s="33">
        <f>IF(ISBLANK(N89),,IF(OR(N89="DNS",N89="DSQ",N89="OCS",N89="DNF"),((X$5+1)-X$5/Wettfahrt)*100*Faktor/X$5,((X$5+1)-N89/Wettfahrt)*100*Faktor/X$5))</f>
        <v>0</v>
      </c>
      <c r="P89" s="31"/>
      <c r="Q89" s="33">
        <f>IF(ISBLANK(P89),,IF(OR(P89="DNS",P89="DSQ",P89="OCS",P89="DNF"),((Y$5+1)-Y$5/Wettfahrt)*100*Faktor/Y$5,((Y$5+1)-P89/Wettfahrt)*100*Faktor/Y$5))</f>
        <v>0</v>
      </c>
      <c r="R89" s="27">
        <f>SUM(S89:Y89)-SUM(AA89:AB89)</f>
        <v>62.96296296296296</v>
      </c>
      <c r="S89" s="13">
        <f>E89</f>
        <v>0</v>
      </c>
      <c r="T89" s="14">
        <f>G89</f>
        <v>0</v>
      </c>
      <c r="U89" s="13">
        <f>I89</f>
        <v>0</v>
      </c>
      <c r="V89" s="13">
        <f>K89</f>
        <v>0</v>
      </c>
      <c r="W89" s="13">
        <f>M89</f>
        <v>62.96296296296296</v>
      </c>
      <c r="X89" s="13">
        <f>O89</f>
        <v>0</v>
      </c>
      <c r="Y89" s="13">
        <f>Q89</f>
        <v>0</v>
      </c>
      <c r="Z89" s="11">
        <f>COUNTIF(S89:Y89,"&gt;0")</f>
        <v>1</v>
      </c>
      <c r="AA89" s="13">
        <f>IF(Z89&lt;6,,IF(Z89&gt;=6,IF(SMALL(S89:Y89,1)=0,SMALL(S89:Y89,2),SMALL(S89:Y89,1))))</f>
        <v>0</v>
      </c>
      <c r="AB89" s="13">
        <f>IF(Z89&gt;=7,SMALL(S89:Y89,2),)</f>
        <v>0</v>
      </c>
    </row>
    <row r="90" spans="1:28" ht="13.5" thickBot="1">
      <c r="A90" s="20">
        <f>RANK(R90,$R$7:$R$185)</f>
        <v>83</v>
      </c>
      <c r="B90" s="17" t="s">
        <v>248</v>
      </c>
      <c r="C90" s="7" t="s">
        <v>259</v>
      </c>
      <c r="D90" s="31"/>
      <c r="E90" s="33">
        <f>IF(ISBLANK(D90),,IF(OR(D90="DNS",D90="DSQ",D90="OCS",D90="DNF"),((S$5+1)-S$5/Wettfahrt)*100*Faktor/S$5,((S$5+1)-D90/Wettfahrt)*100*Faktor/S$5))</f>
        <v>0</v>
      </c>
      <c r="F90" s="31"/>
      <c r="G90" s="33">
        <f>IF(ISBLANK(F90),,IF(OR(F90="DNS",F90="DSQ",F90="OCS",F90="DNF"),((T$5+1)-T$5/Wettfahrt)*100*Faktor/T$5,((T$5+1)-F90/Wettfahrt)*100*Faktor/T$5))</f>
        <v>0</v>
      </c>
      <c r="H90" s="31"/>
      <c r="I90" s="33">
        <f>IF(ISBLANK(H90),,IF(OR(H90="DNS",H90="DSQ",H90="OCS",H90="DNF"),((U$5+1)-U$5/Wettfahrt)*100*Faktor/U$5,((U$5+1)-H90/Wettfahrt)*100*Faktor/U$5))</f>
        <v>0</v>
      </c>
      <c r="J90" s="31"/>
      <c r="K90" s="33">
        <f>IF(ISBLANK(J90),,IF(OR(J90="DNS",J90="DSQ",J90="OCS",J90="DNF"),((V$5+1)-V$5/Wettfahrt)*100*Faktor/V$5,((V$5+1)-J90/Wettfahrt)*100*Faktor/V$5))</f>
        <v>0</v>
      </c>
      <c r="L90" s="31">
        <v>11</v>
      </c>
      <c r="M90" s="33">
        <f>IF(ISBLANK(L90),,IF(OR(L90="DNS",L90="DSQ",L90="OCS",L90="DNF"),((W$5+1)-W$5/Wettfahrt)*100*Faktor/W$5,((W$5+1)-L90/Wettfahrt)*100*Faktor/W$5))</f>
        <v>62.96296296296296</v>
      </c>
      <c r="N90" s="31"/>
      <c r="O90" s="33">
        <f>IF(ISBLANK(N90),,IF(OR(N90="DNS",N90="DSQ",N90="OCS",N90="DNF"),((X$5+1)-X$5/Wettfahrt)*100*Faktor/X$5,((X$5+1)-N90/Wettfahrt)*100*Faktor/X$5))</f>
        <v>0</v>
      </c>
      <c r="P90" s="31"/>
      <c r="Q90" s="33">
        <f>IF(ISBLANK(P90),,IF(OR(P90="DNS",P90="DSQ",P90="OCS",P90="DNF"),((Y$5+1)-Y$5/Wettfahrt)*100*Faktor/Y$5,((Y$5+1)-P90/Wettfahrt)*100*Faktor/Y$5))</f>
        <v>0</v>
      </c>
      <c r="R90" s="27">
        <f>SUM(S90:Y90)-SUM(AA90:AB90)</f>
        <v>62.96296296296296</v>
      </c>
      <c r="S90" s="13">
        <f>E90</f>
        <v>0</v>
      </c>
      <c r="T90" s="14">
        <f>G90</f>
        <v>0</v>
      </c>
      <c r="U90" s="13">
        <f>I90</f>
        <v>0</v>
      </c>
      <c r="V90" s="13">
        <f>K90</f>
        <v>0</v>
      </c>
      <c r="W90" s="13">
        <f>M90</f>
        <v>62.96296296296296</v>
      </c>
      <c r="X90" s="13">
        <f>O90</f>
        <v>0</v>
      </c>
      <c r="Y90" s="13">
        <f>Q90</f>
        <v>0</v>
      </c>
      <c r="Z90" s="11">
        <f>COUNTIF(S90:Y90,"&gt;0")</f>
        <v>1</v>
      </c>
      <c r="AA90" s="13">
        <f>IF(Z90&lt;6,,IF(Z90&gt;=6,IF(SMALL(S90:Y90,1)=0,SMALL(S90:Y90,2),SMALL(S90:Y90,1))))</f>
        <v>0</v>
      </c>
      <c r="AB90" s="13">
        <f>IF(Z90&gt;=7,SMALL(S90:Y90,2),)</f>
        <v>0</v>
      </c>
    </row>
    <row r="91" spans="1:28" ht="13.5" thickBot="1">
      <c r="A91" s="20">
        <f>RANK(R91,$R$7:$R$185)</f>
        <v>83</v>
      </c>
      <c r="B91" s="17" t="s">
        <v>88</v>
      </c>
      <c r="C91" s="7" t="s">
        <v>253</v>
      </c>
      <c r="D91" s="31"/>
      <c r="E91" s="33">
        <f>IF(ISBLANK(D91),,IF(OR(D91="DNS",D91="DSQ",D91="OCS",D91="DNF"),((S$5+1)-S$5/Wettfahrt)*100*Faktor/S$5,((S$5+1)-D91/Wettfahrt)*100*Faktor/S$5))</f>
        <v>0</v>
      </c>
      <c r="F91" s="31"/>
      <c r="G91" s="33">
        <f>IF(ISBLANK(F91),,IF(OR(F91="DNS",F91="DSQ",F91="OCS",F91="DNF"),((T$5+1)-T$5/Wettfahrt)*100*Faktor/T$5,((T$5+1)-F91/Wettfahrt)*100*Faktor/T$5))</f>
        <v>0</v>
      </c>
      <c r="H91" s="31"/>
      <c r="I91" s="33">
        <f>IF(ISBLANK(H91),,IF(OR(H91="DNS",H91="DSQ",H91="OCS",H91="DNF"),((U$5+1)-U$5/Wettfahrt)*100*Faktor/U$5,((U$5+1)-H91/Wettfahrt)*100*Faktor/U$5))</f>
        <v>0</v>
      </c>
      <c r="J91" s="31">
        <v>11</v>
      </c>
      <c r="K91" s="33">
        <f>IF(ISBLANK(J91),,IF(OR(J91="DNS",J91="DSQ",J91="OCS",J91="DNF"),((V$5+1)-V$5/Wettfahrt)*100*Faktor/V$5,((V$5+1)-J91/Wettfahrt)*100*Faktor/V$5))</f>
        <v>62.96296296296296</v>
      </c>
      <c r="L91" s="31"/>
      <c r="M91" s="33">
        <f>IF(ISBLANK(L91),,IF(OR(L91="DNS",L91="DSQ",L91="OCS",L91="DNF"),((W$5+1)-W$5/Wettfahrt)*100*Faktor/W$5,((W$5+1)-L91/Wettfahrt)*100*Faktor/W$5))</f>
        <v>0</v>
      </c>
      <c r="N91" s="31"/>
      <c r="O91" s="33">
        <f>IF(ISBLANK(N91),,IF(OR(N91="DNS",N91="DSQ",N91="OCS",N91="DNF"),((X$5+1)-X$5/Wettfahrt)*100*Faktor/X$5,((X$5+1)-N91/Wettfahrt)*100*Faktor/X$5))</f>
        <v>0</v>
      </c>
      <c r="P91" s="31"/>
      <c r="Q91" s="33">
        <f>IF(ISBLANK(P91),,IF(OR(P91="DNS",P91="DSQ",P91="OCS",P91="DNF"),((Y$5+1)-Y$5/Wettfahrt)*100*Faktor/Y$5,((Y$5+1)-P91/Wettfahrt)*100*Faktor/Y$5))</f>
        <v>0</v>
      </c>
      <c r="R91" s="27">
        <f>SUM(S91:Y91)-SUM(AA91:AB91)</f>
        <v>62.96296296296296</v>
      </c>
      <c r="S91" s="13">
        <f>E91</f>
        <v>0</v>
      </c>
      <c r="T91" s="14">
        <f>G91</f>
        <v>0</v>
      </c>
      <c r="U91" s="13">
        <f>I91</f>
        <v>0</v>
      </c>
      <c r="V91" s="13">
        <f>K91</f>
        <v>62.96296296296296</v>
      </c>
      <c r="W91" s="13">
        <f>M91</f>
        <v>0</v>
      </c>
      <c r="X91" s="13">
        <f>O91</f>
        <v>0</v>
      </c>
      <c r="Y91" s="13">
        <f>Q91</f>
        <v>0</v>
      </c>
      <c r="Z91" s="11">
        <f>COUNTIF(S91:Y91,"&gt;0")</f>
        <v>1</v>
      </c>
      <c r="AA91" s="13">
        <f>IF(Z91&lt;6,,IF(Z91&gt;=6,IF(SMALL(S91:Y91,1)=0,SMALL(S91:Y91,2),SMALL(S91:Y91,1))))</f>
        <v>0</v>
      </c>
      <c r="AB91" s="13">
        <f>IF(Z91&gt;=7,SMALL(S91:Y91,2),)</f>
        <v>0</v>
      </c>
    </row>
    <row r="92" spans="1:28" ht="13.5" thickBot="1">
      <c r="A92" s="20">
        <f>RANK(R92,$R$7:$R$185)</f>
        <v>83</v>
      </c>
      <c r="B92" s="17" t="s">
        <v>88</v>
      </c>
      <c r="C92" s="7" t="s">
        <v>252</v>
      </c>
      <c r="D92" s="31"/>
      <c r="E92" s="33">
        <f>IF(ISBLANK(D92),,IF(OR(D92="DNS",D92="DSQ",D92="OCS",D92="DNF"),((S$5+1)-S$5/Wettfahrt)*100*Faktor/S$5,((S$5+1)-D92/Wettfahrt)*100*Faktor/S$5))</f>
        <v>0</v>
      </c>
      <c r="F92" s="31"/>
      <c r="G92" s="33">
        <f>IF(ISBLANK(F92),,IF(OR(F92="DNS",F92="DSQ",F92="OCS",F92="DNF"),((T$5+1)-T$5/Wettfahrt)*100*Faktor/T$5,((T$5+1)-F92/Wettfahrt)*100*Faktor/T$5))</f>
        <v>0</v>
      </c>
      <c r="H92" s="31"/>
      <c r="I92" s="33">
        <f>IF(ISBLANK(H92),,IF(OR(H92="DNS",H92="DSQ",H92="OCS",H92="DNF"),((U$5+1)-U$5/Wettfahrt)*100*Faktor/U$5,((U$5+1)-H92/Wettfahrt)*100*Faktor/U$5))</f>
        <v>0</v>
      </c>
      <c r="J92" s="31">
        <v>11</v>
      </c>
      <c r="K92" s="33">
        <f>IF(ISBLANK(J92),,IF(OR(J92="DNS",J92="DSQ",J92="OCS",J92="DNF"),((V$5+1)-V$5/Wettfahrt)*100*Faktor/V$5,((V$5+1)-J92/Wettfahrt)*100*Faktor/V$5))</f>
        <v>62.96296296296296</v>
      </c>
      <c r="L92" s="31"/>
      <c r="M92" s="33">
        <f>IF(ISBLANK(L92),,IF(OR(L92="DNS",L92="DSQ",L92="OCS",L92="DNF"),((W$5+1)-W$5/Wettfahrt)*100*Faktor/W$5,((W$5+1)-L92/Wettfahrt)*100*Faktor/W$5))</f>
        <v>0</v>
      </c>
      <c r="N92" s="31"/>
      <c r="O92" s="33">
        <f>IF(ISBLANK(N92),,IF(OR(N92="DNS",N92="DSQ",N92="OCS",N92="DNF"),((X$5+1)-X$5/Wettfahrt)*100*Faktor/X$5,((X$5+1)-N92/Wettfahrt)*100*Faktor/X$5))</f>
        <v>0</v>
      </c>
      <c r="P92" s="31"/>
      <c r="Q92" s="33">
        <f>IF(ISBLANK(P92),,IF(OR(P92="DNS",P92="DSQ",P92="OCS",P92="DNF"),((Y$5+1)-Y$5/Wettfahrt)*100*Faktor/Y$5,((Y$5+1)-P92/Wettfahrt)*100*Faktor/Y$5))</f>
        <v>0</v>
      </c>
      <c r="R92" s="27">
        <f>SUM(S92:Y92)-SUM(AA92:AB92)</f>
        <v>62.96296296296296</v>
      </c>
      <c r="S92" s="13">
        <f>E92</f>
        <v>0</v>
      </c>
      <c r="T92" s="14">
        <f>G92</f>
        <v>0</v>
      </c>
      <c r="U92" s="13">
        <f>I92</f>
        <v>0</v>
      </c>
      <c r="V92" s="13">
        <f>K92</f>
        <v>62.96296296296296</v>
      </c>
      <c r="W92" s="13">
        <f>M92</f>
        <v>0</v>
      </c>
      <c r="X92" s="13">
        <f>O92</f>
        <v>0</v>
      </c>
      <c r="Y92" s="13">
        <f>Q92</f>
        <v>0</v>
      </c>
      <c r="Z92" s="11">
        <f>COUNTIF(S92:Y92,"&gt;0")</f>
        <v>1</v>
      </c>
      <c r="AA92" s="13">
        <f>IF(Z92&lt;6,,IF(Z92&gt;=6,IF(SMALL(S92:Y92,1)=0,SMALL(S92:Y92,2),SMALL(S92:Y92,1))))</f>
        <v>0</v>
      </c>
      <c r="AB92" s="13">
        <f>IF(Z92&gt;=7,SMALL(S92:Y92,2),)</f>
        <v>0</v>
      </c>
    </row>
    <row r="93" spans="1:28" ht="13.5" thickBot="1">
      <c r="A93" s="20">
        <f>RANK(R93,$R$7:$R$185)</f>
        <v>87</v>
      </c>
      <c r="B93" s="17" t="s">
        <v>80</v>
      </c>
      <c r="C93" s="7" t="s">
        <v>81</v>
      </c>
      <c r="D93" s="31">
        <v>11</v>
      </c>
      <c r="E93" s="33">
        <f>IF(ISBLANK(D93),,IF(OR(D93="DNS",D93="DSQ",D93="OCS",D93="DNF"),((S$5+1)-S$5/Wettfahrt)*100*Faktor/S$5,((S$5+1)-D93/Wettfahrt)*100*Faktor/S$5))</f>
        <v>61.53846153846154</v>
      </c>
      <c r="F93" s="31"/>
      <c r="G93" s="33">
        <f>IF(ISBLANK(F93),,IF(OR(F93="DNS",F93="DSQ",F93="OCS",F93="DNF"),((T$5+1)-T$5/Wettfahrt)*100*Faktor/T$5,((T$5+1)-F93/Wettfahrt)*100*Faktor/T$5))</f>
        <v>0</v>
      </c>
      <c r="H93" s="31"/>
      <c r="I93" s="33">
        <f>IF(ISBLANK(H93),,IF(OR(H93="DNS",H93="DSQ",H93="OCS",H93="DNF"),((U$5+1)-U$5/Wettfahrt)*100*Faktor/U$5,((U$5+1)-H93/Wettfahrt)*100*Faktor/U$5))</f>
        <v>0</v>
      </c>
      <c r="J93" s="31"/>
      <c r="K93" s="33">
        <f>IF(ISBLANK(J93),,IF(OR(J93="DNS",J93="DSQ",J93="OCS",J93="DNF"),((V$5+1)-V$5/Wettfahrt)*100*Faktor/V$5,((V$5+1)-J93/Wettfahrt)*100*Faktor/V$5))</f>
        <v>0</v>
      </c>
      <c r="L93" s="31"/>
      <c r="M93" s="33">
        <f>IF(ISBLANK(L93),,IF(OR(L93="DNS",L93="DSQ",L93="OCS",L93="DNF"),((W$5+1)-W$5/Wettfahrt)*100*Faktor/W$5,((W$5+1)-L93/Wettfahrt)*100*Faktor/W$5))</f>
        <v>0</v>
      </c>
      <c r="N93" s="31"/>
      <c r="O93" s="33">
        <f>IF(ISBLANK(N93),,IF(OR(N93="DNS",N93="DSQ",N93="OCS",N93="DNF"),((X$5+1)-X$5/Wettfahrt)*100*Faktor/X$5,((X$5+1)-N93/Wettfahrt)*100*Faktor/X$5))</f>
        <v>0</v>
      </c>
      <c r="P93" s="31"/>
      <c r="Q93" s="33">
        <f>IF(ISBLANK(P93),,IF(OR(P93="DNS",P93="DSQ",P93="OCS",P93="DNF"),((Y$5+1)-Y$5/Wettfahrt)*100*Faktor/Y$5,((Y$5+1)-P93/Wettfahrt)*100*Faktor/Y$5))</f>
        <v>0</v>
      </c>
      <c r="R93" s="27">
        <f>SUM(S93:Y93)-SUM(AA93:AB93)</f>
        <v>61.53846153846154</v>
      </c>
      <c r="S93" s="13">
        <f>E93</f>
        <v>61.53846153846154</v>
      </c>
      <c r="T93" s="14">
        <f>G93</f>
        <v>0</v>
      </c>
      <c r="U93" s="13">
        <f>I93</f>
        <v>0</v>
      </c>
      <c r="V93" s="13">
        <f>K93</f>
        <v>0</v>
      </c>
      <c r="W93" s="13">
        <f>M93</f>
        <v>0</v>
      </c>
      <c r="X93" s="13">
        <f>O93</f>
        <v>0</v>
      </c>
      <c r="Y93" s="13">
        <f>Q93</f>
        <v>0</v>
      </c>
      <c r="Z93" s="11">
        <f>COUNTIF(S93:Y93,"&gt;0")</f>
        <v>1</v>
      </c>
      <c r="AA93" s="13">
        <f>IF(Z93&lt;6,,IF(Z93&gt;=6,IF(SMALL(S93:Y93,1)=0,SMALL(S93:Y93,2),SMALL(S93:Y93,1))))</f>
        <v>0</v>
      </c>
      <c r="AB93" s="13">
        <f>IF(Z93&gt;=7,SMALL(S93:Y93,2),)</f>
        <v>0</v>
      </c>
    </row>
    <row r="94" spans="1:28" ht="13.5" thickBot="1">
      <c r="A94" s="20">
        <f>RANK(R94,$R$7:$R$185)</f>
        <v>88</v>
      </c>
      <c r="B94" s="17" t="s">
        <v>95</v>
      </c>
      <c r="C94" s="7" t="s">
        <v>96</v>
      </c>
      <c r="D94" s="31"/>
      <c r="E94" s="33">
        <f>IF(ISBLANK(D94),,IF(OR(D94="DNS",D94="DSQ",D94="OCS",D94="DNF"),((S$5+1)-S$5/Wettfahrt)*100*Faktor/S$5,((S$5+1)-D94/Wettfahrt)*100*Faktor/S$5))</f>
        <v>0</v>
      </c>
      <c r="F94" s="31"/>
      <c r="G94" s="33">
        <f>IF(ISBLANK(F94),,IF(OR(F94="DNS",F94="DSQ",F94="OCS",F94="DNF"),((T$5+1)-T$5/Wettfahrt)*100*Faktor/T$5,((T$5+1)-F94/Wettfahrt)*100*Faktor/T$5))</f>
        <v>0</v>
      </c>
      <c r="H94" s="31"/>
      <c r="I94" s="33">
        <f>IF(ISBLANK(H94),,IF(OR(H94="DNS",H94="DSQ",H94="OCS",H94="DNF"),((U$5+1)-U$5/Wettfahrt)*100*Faktor/U$5,((U$5+1)-H94/Wettfahrt)*100*Faktor/U$5))</f>
        <v>0</v>
      </c>
      <c r="J94" s="31"/>
      <c r="K94" s="33">
        <f>IF(ISBLANK(J94),,IF(OR(J94="DNS",J94="DSQ",J94="OCS",J94="DNF"),((V$5+1)-V$5/Wettfahrt)*100*Faktor/V$5,((V$5+1)-J94/Wettfahrt)*100*Faktor/V$5))</f>
        <v>0</v>
      </c>
      <c r="L94" s="31"/>
      <c r="M94" s="33">
        <f>IF(ISBLANK(L94),,IF(OR(L94="DNS",L94="DSQ",L94="OCS",L94="DNF"),((W$5+1)-W$5/Wettfahrt)*100*Faktor/W$5,((W$5+1)-L94/Wettfahrt)*100*Faktor/W$5))</f>
        <v>0</v>
      </c>
      <c r="N94" s="31"/>
      <c r="O94" s="33">
        <f>IF(ISBLANK(N94),,IF(OR(N94="DNS",N94="DSQ",N94="OCS",N94="DNF"),((X$5+1)-X$5/Wettfahrt)*100*Faktor/X$5,((X$5+1)-N94/Wettfahrt)*100*Faktor/X$5))</f>
        <v>0</v>
      </c>
      <c r="P94" s="31">
        <v>13</v>
      </c>
      <c r="Q94" s="33">
        <f>IF(ISBLANK(P94),,IF(OR(P94="DNS",P94="DSQ",P94="OCS",P94="DNF"),((Y$5+1)-Y$5/Wettfahrt)*100*Faktor/Y$5,((Y$5+1)-P94/Wettfahrt)*100*Faktor/Y$5))</f>
        <v>61.29032258064516</v>
      </c>
      <c r="R94" s="27">
        <f>SUM(S94:Y94)-SUM(AA94:AB94)</f>
        <v>61.29032258064516</v>
      </c>
      <c r="S94" s="13">
        <f>E94</f>
        <v>0</v>
      </c>
      <c r="T94" s="14">
        <f>G94</f>
        <v>0</v>
      </c>
      <c r="U94" s="13">
        <f>I94</f>
        <v>0</v>
      </c>
      <c r="V94" s="13">
        <f>K94</f>
        <v>0</v>
      </c>
      <c r="W94" s="13">
        <f>M94</f>
        <v>0</v>
      </c>
      <c r="X94" s="13">
        <f>O94</f>
        <v>0</v>
      </c>
      <c r="Y94" s="13">
        <f>Q94</f>
        <v>61.29032258064516</v>
      </c>
      <c r="Z94" s="11">
        <f>COUNTIF(S94:Y94,"&gt;0")</f>
        <v>1</v>
      </c>
      <c r="AA94" s="13">
        <f>IF(Z94&lt;6,,IF(Z94&gt;=6,IF(SMALL(S94:Y94,1)=0,SMALL(S94:Y94,2),SMALL(S94:Y94,1))))</f>
        <v>0</v>
      </c>
      <c r="AB94" s="13">
        <f>IF(Z94&gt;=7,SMALL(S94:Y94,2),)</f>
        <v>0</v>
      </c>
    </row>
    <row r="95" spans="1:28" ht="13.5" thickBot="1">
      <c r="A95" s="20">
        <f>RANK(R95,$R$7:$R$185)</f>
        <v>88</v>
      </c>
      <c r="B95" s="17" t="s">
        <v>268</v>
      </c>
      <c r="C95" s="7" t="s">
        <v>269</v>
      </c>
      <c r="D95" s="31"/>
      <c r="E95" s="33">
        <f>IF(ISBLANK(D95),,IF(OR(D95="DNS",D95="DSQ",D95="OCS",D95="DNF"),((S$5+1)-S$5/Wettfahrt)*100*Faktor/S$5,((S$5+1)-D95/Wettfahrt)*100*Faktor/S$5))</f>
        <v>0</v>
      </c>
      <c r="F95" s="31"/>
      <c r="G95" s="33">
        <f>IF(ISBLANK(F95),,IF(OR(F95="DNS",F95="DSQ",F95="OCS",F95="DNF"),((T$5+1)-T$5/Wettfahrt)*100*Faktor/T$5,((T$5+1)-F95/Wettfahrt)*100*Faktor/T$5))</f>
        <v>0</v>
      </c>
      <c r="H95" s="31"/>
      <c r="I95" s="33">
        <f>IF(ISBLANK(H95),,IF(OR(H95="DNS",H95="DSQ",H95="OCS",H95="DNF"),((U$5+1)-U$5/Wettfahrt)*100*Faktor/U$5,((U$5+1)-H95/Wettfahrt)*100*Faktor/U$5))</f>
        <v>0</v>
      </c>
      <c r="J95" s="31"/>
      <c r="K95" s="33">
        <f>IF(ISBLANK(J95),,IF(OR(J95="DNS",J95="DSQ",J95="OCS",J95="DNF"),((V$5+1)-V$5/Wettfahrt)*100*Faktor/V$5,((V$5+1)-J95/Wettfahrt)*100*Faktor/V$5))</f>
        <v>0</v>
      </c>
      <c r="L95" s="31"/>
      <c r="M95" s="33">
        <f>IF(ISBLANK(L95),,IF(OR(L95="DNS",L95="DSQ",L95="OCS",L95="DNF"),((W$5+1)-W$5/Wettfahrt)*100*Faktor/W$5,((W$5+1)-L95/Wettfahrt)*100*Faktor/W$5))</f>
        <v>0</v>
      </c>
      <c r="N95" s="31"/>
      <c r="O95" s="33">
        <f>IF(ISBLANK(N95),,IF(OR(N95="DNS",N95="DSQ",N95="OCS",N95="DNF"),((X$5+1)-X$5/Wettfahrt)*100*Faktor/X$5,((X$5+1)-N95/Wettfahrt)*100*Faktor/X$5))</f>
        <v>0</v>
      </c>
      <c r="P95" s="31">
        <v>13</v>
      </c>
      <c r="Q95" s="33">
        <f>IF(ISBLANK(P95),,IF(OR(P95="DNS",P95="DSQ",P95="OCS",P95="DNF"),((Y$5+1)-Y$5/Wettfahrt)*100*Faktor/Y$5,((Y$5+1)-P95/Wettfahrt)*100*Faktor/Y$5))</f>
        <v>61.29032258064516</v>
      </c>
      <c r="R95" s="27">
        <f>SUM(S95:Y95)-SUM(AA95:AB95)</f>
        <v>61.29032258064516</v>
      </c>
      <c r="S95" s="13">
        <f>E95</f>
        <v>0</v>
      </c>
      <c r="T95" s="14">
        <f>G95</f>
        <v>0</v>
      </c>
      <c r="U95" s="13">
        <f>I95</f>
        <v>0</v>
      </c>
      <c r="V95" s="13">
        <f>K95</f>
        <v>0</v>
      </c>
      <c r="W95" s="13">
        <f>M95</f>
        <v>0</v>
      </c>
      <c r="X95" s="13">
        <f>O95</f>
        <v>0</v>
      </c>
      <c r="Y95" s="13">
        <f>Q95</f>
        <v>61.29032258064516</v>
      </c>
      <c r="Z95" s="11">
        <f>COUNTIF(S95:Y95,"&gt;0")</f>
        <v>1</v>
      </c>
      <c r="AA95" s="13">
        <f>IF(Z95&lt;6,,IF(Z95&gt;=6,IF(SMALL(S95:Y95,1)=0,SMALL(S95:Y95,2),SMALL(S95:Y95,1))))</f>
        <v>0</v>
      </c>
      <c r="AB95" s="13">
        <f>IF(Z95&gt;=7,SMALL(S95:Y95,2),)</f>
        <v>0</v>
      </c>
    </row>
    <row r="96" spans="1:28" ht="13.5" thickBot="1">
      <c r="A96" s="20">
        <f>RANK(R96,$R$7:$R$185)</f>
        <v>90</v>
      </c>
      <c r="B96" s="17" t="s">
        <v>190</v>
      </c>
      <c r="C96" s="7" t="s">
        <v>216</v>
      </c>
      <c r="D96" s="31"/>
      <c r="E96" s="33">
        <f>IF(ISBLANK(D96),,IF(OR(D96="DNS",D96="DSQ",D96="OCS",D96="DNF"),((S$5+1)-S$5/Wettfahrt)*100*Faktor/S$5,((S$5+1)-D96/Wettfahrt)*100*Faktor/S$5))</f>
        <v>0</v>
      </c>
      <c r="F96" s="31"/>
      <c r="G96" s="33">
        <f>IF(ISBLANK(F96),,IF(OR(F96="DNS",F96="DSQ",F96="OCS",F96="DNF"),((T$5+1)-T$5/Wettfahrt)*100*Faktor/T$5,((T$5+1)-F96/Wettfahrt)*100*Faktor/T$5))</f>
        <v>0</v>
      </c>
      <c r="H96" s="31" t="s">
        <v>244</v>
      </c>
      <c r="I96" s="33">
        <f>IF(ISBLANK(H96),,IF(OR(H96="DNS",H96="DSQ",H96="OCS",H96="DNF"),((U$5+1)-U$5/Wettfahrt)*100*Faktor/U$5,((U$5+1)-H96/Wettfahrt)*100*Faktor/U$5))</f>
        <v>5.2631578947368425</v>
      </c>
      <c r="J96" s="31"/>
      <c r="K96" s="33">
        <f>IF(ISBLANK(J96),,IF(OR(J96="DNS",J96="DSQ",J96="OCS",J96="DNF"),((V$5+1)-V$5/Wettfahrt)*100*Faktor/V$5,((V$5+1)-J96/Wettfahrt)*100*Faktor/V$5))</f>
        <v>0</v>
      </c>
      <c r="L96" s="31">
        <v>27</v>
      </c>
      <c r="M96" s="33">
        <f>IF(ISBLANK(L96),,IF(OR(L96="DNS",L96="DSQ",L96="OCS",L96="DNF"),((W$5+1)-W$5/Wettfahrt)*100*Faktor/W$5,((W$5+1)-L96/Wettfahrt)*100*Faktor/W$5))</f>
        <v>3.7037037037037037</v>
      </c>
      <c r="N96" s="31">
        <v>9</v>
      </c>
      <c r="O96" s="33">
        <f>IF(ISBLANK(N96),,IF(OR(N96="DNS",N96="DSQ",N96="OCS",N96="DNF"),((X$5+1)-X$5/Wettfahrt)*100*Faktor/X$5,((X$5+1)-N96/Wettfahrt)*100*Faktor/X$5))</f>
        <v>46.666666666666664</v>
      </c>
      <c r="P96" s="31" t="s">
        <v>261</v>
      </c>
      <c r="Q96" s="33">
        <f>IF(ISBLANK(P96),,IF(OR(P96="DNS",P96="DSQ",P96="OCS",P96="DNF"),((Y$5+1)-Y$5/Wettfahrt)*100*Faktor/Y$5,((Y$5+1)-P96/Wettfahrt)*100*Faktor/Y$5))</f>
        <v>3.225806451612903</v>
      </c>
      <c r="R96" s="27">
        <f>SUM(S96:Y96)-SUM(AA96:AB96)</f>
        <v>58.85933471672011</v>
      </c>
      <c r="S96" s="13">
        <f>E96</f>
        <v>0</v>
      </c>
      <c r="T96" s="14">
        <f>G96</f>
        <v>0</v>
      </c>
      <c r="U96" s="13">
        <f>I96</f>
        <v>5.2631578947368425</v>
      </c>
      <c r="V96" s="13">
        <f>K96</f>
        <v>0</v>
      </c>
      <c r="W96" s="13">
        <f>M96</f>
        <v>3.7037037037037037</v>
      </c>
      <c r="X96" s="13">
        <f>O96</f>
        <v>46.666666666666664</v>
      </c>
      <c r="Y96" s="13">
        <f>Q96</f>
        <v>3.225806451612903</v>
      </c>
      <c r="Z96" s="11">
        <f>COUNTIF(S96:Y96,"&gt;0")</f>
        <v>4</v>
      </c>
      <c r="AA96" s="13">
        <f>IF(Z96&lt;6,,IF(Z96&gt;=6,IF(SMALL(S96:Y96,1)=0,SMALL(S96:Y96,2),SMALL(S96:Y96,1))))</f>
        <v>0</v>
      </c>
      <c r="AB96" s="13">
        <f>IF(Z96&gt;=7,SMALL(S96:Y96,2),)</f>
        <v>0</v>
      </c>
    </row>
    <row r="97" spans="1:28" ht="13.5" thickBot="1">
      <c r="A97" s="20">
        <f>RANK(R97,$R$7:$R$185)</f>
        <v>91</v>
      </c>
      <c r="B97" s="17" t="s">
        <v>181</v>
      </c>
      <c r="C97" s="7" t="s">
        <v>182</v>
      </c>
      <c r="D97" s="31"/>
      <c r="E97" s="33">
        <f>IF(ISBLANK(D97),,IF(OR(D97="DNS",D97="DSQ",D97="OCS",D97="DNF"),((S$5+1)-S$5/Wettfahrt)*100*Faktor/S$5,((S$5+1)-D97/Wettfahrt)*100*Faktor/S$5))</f>
        <v>0</v>
      </c>
      <c r="F97" s="31"/>
      <c r="G97" s="33">
        <f>IF(ISBLANK(F97),,IF(OR(F97="DNS",F97="DSQ",F97="OCS",F97="DNF"),((T$5+1)-T$5/Wettfahrt)*100*Faktor/T$5,((T$5+1)-F97/Wettfahrt)*100*Faktor/T$5))</f>
        <v>0</v>
      </c>
      <c r="H97" s="31"/>
      <c r="I97" s="33">
        <f>IF(ISBLANK(H97),,IF(OR(H97="DNS",H97="DSQ",H97="OCS",H97="DNF"),((U$5+1)-U$5/Wettfahrt)*100*Faktor/U$5,((U$5+1)-H97/Wettfahrt)*100*Faktor/U$5))</f>
        <v>0</v>
      </c>
      <c r="J97" s="31">
        <v>13</v>
      </c>
      <c r="K97" s="33">
        <f>IF(ISBLANK(J97),,IF(OR(J97="DNS",J97="DSQ",J97="OCS",J97="DNF"),((V$5+1)-V$5/Wettfahrt)*100*Faktor/V$5,((V$5+1)-J97/Wettfahrt)*100*Faktor/V$5))</f>
        <v>55.55555555555556</v>
      </c>
      <c r="L97" s="31"/>
      <c r="M97" s="33">
        <f>IF(ISBLANK(L97),,IF(OR(L97="DNS",L97="DSQ",L97="OCS",L97="DNF"),((W$5+1)-W$5/Wettfahrt)*100*Faktor/W$5,((W$5+1)-L97/Wettfahrt)*100*Faktor/W$5))</f>
        <v>0</v>
      </c>
      <c r="N97" s="31"/>
      <c r="O97" s="33">
        <f>IF(ISBLANK(N97),,IF(OR(N97="DNS",N97="DSQ",N97="OCS",N97="DNF"),((X$5+1)-X$5/Wettfahrt)*100*Faktor/X$5,((X$5+1)-N97/Wettfahrt)*100*Faktor/X$5))</f>
        <v>0</v>
      </c>
      <c r="P97" s="31"/>
      <c r="Q97" s="33">
        <f>IF(ISBLANK(P97),,IF(OR(P97="DNS",P97="DSQ",P97="OCS",P97="DNF"),((Y$5+1)-Y$5/Wettfahrt)*100*Faktor/Y$5,((Y$5+1)-P97/Wettfahrt)*100*Faktor/Y$5))</f>
        <v>0</v>
      </c>
      <c r="R97" s="27">
        <f>SUM(S97:Y97)-SUM(AA97:AB97)</f>
        <v>55.55555555555556</v>
      </c>
      <c r="S97" s="13">
        <f>E97</f>
        <v>0</v>
      </c>
      <c r="T97" s="14">
        <f>G97</f>
        <v>0</v>
      </c>
      <c r="U97" s="13">
        <f>I97</f>
        <v>0</v>
      </c>
      <c r="V97" s="13">
        <f>K97</f>
        <v>55.55555555555556</v>
      </c>
      <c r="W97" s="13">
        <f>M97</f>
        <v>0</v>
      </c>
      <c r="X97" s="13">
        <f>O97</f>
        <v>0</v>
      </c>
      <c r="Y97" s="13">
        <f>Q97</f>
        <v>0</v>
      </c>
      <c r="Z97" s="11">
        <f>COUNTIF(S97:Y97,"&gt;0")</f>
        <v>1</v>
      </c>
      <c r="AA97" s="13">
        <f>IF(Z97&lt;6,,IF(Z97&gt;=6,IF(SMALL(S97:Y97,1)=0,SMALL(S97:Y97,2),SMALL(S97:Y97,1))))</f>
        <v>0</v>
      </c>
      <c r="AB97" s="13">
        <f>IF(Z97&gt;=7,SMALL(S97:Y97,2),)</f>
        <v>0</v>
      </c>
    </row>
    <row r="98" spans="1:28" ht="13.5" thickBot="1">
      <c r="A98" s="20">
        <f>RANK(R98,$R$7:$R$185)</f>
        <v>91</v>
      </c>
      <c r="B98" s="17" t="s">
        <v>181</v>
      </c>
      <c r="C98" s="7" t="s">
        <v>212</v>
      </c>
      <c r="D98" s="31"/>
      <c r="E98" s="33">
        <f>IF(ISBLANK(D98),,IF(OR(D98="DNS",D98="DSQ",D98="OCS",D98="DNF"),((S$5+1)-S$5/Wettfahrt)*100*Faktor/S$5,((S$5+1)-D98/Wettfahrt)*100*Faktor/S$5))</f>
        <v>0</v>
      </c>
      <c r="F98" s="31"/>
      <c r="G98" s="33">
        <f>IF(ISBLANK(F98),,IF(OR(F98="DNS",F98="DSQ",F98="OCS",F98="DNF"),((T$5+1)-T$5/Wettfahrt)*100*Faktor/T$5,((T$5+1)-F98/Wettfahrt)*100*Faktor/T$5))</f>
        <v>0</v>
      </c>
      <c r="H98" s="31"/>
      <c r="I98" s="33">
        <f>IF(ISBLANK(H98),,IF(OR(H98="DNS",H98="DSQ",H98="OCS",H98="DNF"),((U$5+1)-U$5/Wettfahrt)*100*Faktor/U$5,((U$5+1)-H98/Wettfahrt)*100*Faktor/U$5))</f>
        <v>0</v>
      </c>
      <c r="J98" s="31">
        <v>13</v>
      </c>
      <c r="K98" s="33">
        <f>IF(ISBLANK(J98),,IF(OR(J98="DNS",J98="DSQ",J98="OCS",J98="DNF"),((V$5+1)-V$5/Wettfahrt)*100*Faktor/V$5,((V$5+1)-J98/Wettfahrt)*100*Faktor/V$5))</f>
        <v>55.55555555555556</v>
      </c>
      <c r="L98" s="31"/>
      <c r="M98" s="33">
        <f>IF(ISBLANK(L98),,IF(OR(L98="DNS",L98="DSQ",L98="OCS",L98="DNF"),((W$5+1)-W$5/Wettfahrt)*100*Faktor/W$5,((W$5+1)-L98/Wettfahrt)*100*Faktor/W$5))</f>
        <v>0</v>
      </c>
      <c r="N98" s="31"/>
      <c r="O98" s="33">
        <f>IF(ISBLANK(N98),,IF(OR(N98="DNS",N98="DSQ",N98="OCS",N98="DNF"),((X$5+1)-X$5/Wettfahrt)*100*Faktor/X$5,((X$5+1)-N98/Wettfahrt)*100*Faktor/X$5))</f>
        <v>0</v>
      </c>
      <c r="P98" s="31"/>
      <c r="Q98" s="33">
        <f>IF(ISBLANK(P98),,IF(OR(P98="DNS",P98="DSQ",P98="OCS",P98="DNF"),((Y$5+1)-Y$5/Wettfahrt)*100*Faktor/Y$5,((Y$5+1)-P98/Wettfahrt)*100*Faktor/Y$5))</f>
        <v>0</v>
      </c>
      <c r="R98" s="27">
        <f>SUM(S98:Y98)-SUM(AA98:AB98)</f>
        <v>55.55555555555556</v>
      </c>
      <c r="S98" s="13">
        <f>E98</f>
        <v>0</v>
      </c>
      <c r="T98" s="14">
        <f>G98</f>
        <v>0</v>
      </c>
      <c r="U98" s="13">
        <f>I98</f>
        <v>0</v>
      </c>
      <c r="V98" s="13">
        <f>K98</f>
        <v>55.55555555555556</v>
      </c>
      <c r="W98" s="13">
        <f>M98</f>
        <v>0</v>
      </c>
      <c r="X98" s="13">
        <f>O98</f>
        <v>0</v>
      </c>
      <c r="Y98" s="13">
        <f>Q98</f>
        <v>0</v>
      </c>
      <c r="Z98" s="11">
        <f>COUNTIF(S98:Y98,"&gt;0")</f>
        <v>1</v>
      </c>
      <c r="AA98" s="13">
        <f>IF(Z98&lt;6,,IF(Z98&gt;=6,IF(SMALL(S98:Y98,1)=0,SMALL(S98:Y98,2),SMALL(S98:Y98,1))))</f>
        <v>0</v>
      </c>
      <c r="AB98" s="13">
        <f>IF(Z98&gt;=7,SMALL(S98:Y98,2),)</f>
        <v>0</v>
      </c>
    </row>
    <row r="99" spans="1:28" ht="13.5" thickBot="1">
      <c r="A99" s="20">
        <f>RANK(R99,$R$7:$R$185)</f>
        <v>93</v>
      </c>
      <c r="B99" s="17" t="s">
        <v>31</v>
      </c>
      <c r="C99" s="7" t="s">
        <v>32</v>
      </c>
      <c r="D99" s="31"/>
      <c r="E99" s="33">
        <f>IF(ISBLANK(D99),,IF(OR(D99="DNS",D99="DSQ",D99="OCS",D99="DNF"),((S$5+1)-S$5/Wettfahrt)*100*Faktor/S$5,((S$5+1)-D99/Wettfahrt)*100*Faktor/S$5))</f>
        <v>0</v>
      </c>
      <c r="F99" s="31"/>
      <c r="G99" s="33">
        <f>IF(ISBLANK(F99),,IF(OR(F99="DNS",F99="DSQ",F99="OCS",F99="DNF"),((T$5+1)-T$5/Wettfahrt)*100*Faktor/T$5,((T$5+1)-F99/Wettfahrt)*100*Faktor/T$5))</f>
        <v>0</v>
      </c>
      <c r="H99" s="31"/>
      <c r="I99" s="33">
        <f>IF(ISBLANK(H99),,IF(OR(H99="DNS",H99="DSQ",H99="OCS",H99="DNF"),((U$5+1)-U$5/Wettfahrt)*100*Faktor/U$5,((U$5+1)-H99/Wettfahrt)*100*Faktor/U$5))</f>
        <v>0</v>
      </c>
      <c r="J99" s="31" t="s">
        <v>251</v>
      </c>
      <c r="K99" s="33">
        <f>IF(ISBLANK(J99),,IF(OR(J99="DNS",J99="DSQ",J99="OCS",J99="DNF"),((V$5+1)-V$5/Wettfahrt)*100*Faktor/V$5,((V$5+1)-J99/Wettfahrt)*100*Faktor/V$5))</f>
        <v>3.7037037037037037</v>
      </c>
      <c r="L99" s="31"/>
      <c r="M99" s="33">
        <f>IF(ISBLANK(L99),,IF(OR(L99="DNS",L99="DSQ",L99="OCS",L99="DNF"),((W$5+1)-W$5/Wettfahrt)*100*Faktor/W$5,((W$5+1)-L99/Wettfahrt)*100*Faktor/W$5))</f>
        <v>0</v>
      </c>
      <c r="N99" s="31"/>
      <c r="O99" s="33">
        <f>IF(ISBLANK(N99),,IF(OR(N99="DNS",N99="DSQ",N99="OCS",N99="DNF"),((X$5+1)-X$5/Wettfahrt)*100*Faktor/X$5,((X$5+1)-N99/Wettfahrt)*100*Faktor/X$5))</f>
        <v>0</v>
      </c>
      <c r="P99" s="31">
        <v>17</v>
      </c>
      <c r="Q99" s="33">
        <f>IF(ISBLANK(P99),,IF(OR(P99="DNS",P99="DSQ",P99="OCS",P99="DNF"),((Y$5+1)-Y$5/Wettfahrt)*100*Faktor/Y$5,((Y$5+1)-P99/Wettfahrt)*100*Faktor/Y$5))</f>
        <v>48.38709677419355</v>
      </c>
      <c r="R99" s="27">
        <f>SUM(S99:Y99)-SUM(AA99:AB99)</f>
        <v>52.090800477897254</v>
      </c>
      <c r="S99" s="13">
        <f>E99</f>
        <v>0</v>
      </c>
      <c r="T99" s="14">
        <f>G99</f>
        <v>0</v>
      </c>
      <c r="U99" s="13">
        <f>I99</f>
        <v>0</v>
      </c>
      <c r="V99" s="13">
        <f>K99</f>
        <v>3.7037037037037037</v>
      </c>
      <c r="W99" s="13">
        <f>M99</f>
        <v>0</v>
      </c>
      <c r="X99" s="13">
        <f>O99</f>
        <v>0</v>
      </c>
      <c r="Y99" s="13">
        <f>Q99</f>
        <v>48.38709677419355</v>
      </c>
      <c r="Z99" s="11">
        <f>COUNTIF(S99:Y99,"&gt;0")</f>
        <v>2</v>
      </c>
      <c r="AA99" s="13">
        <f>IF(Z99&lt;6,,IF(Z99&gt;=6,IF(SMALL(S99:Y99,1)=0,SMALL(S99:Y99,2),SMALL(S99:Y99,1))))</f>
        <v>0</v>
      </c>
      <c r="AB99" s="13">
        <f>IF(Z99&gt;=7,SMALL(S99:Y99,2),)</f>
        <v>0</v>
      </c>
    </row>
    <row r="100" spans="1:28" ht="13.5" thickBot="1">
      <c r="A100" s="20">
        <f>RANK(R100,$R$7:$R$185)</f>
        <v>93</v>
      </c>
      <c r="B100" s="17" t="s">
        <v>33</v>
      </c>
      <c r="C100" s="7" t="s">
        <v>34</v>
      </c>
      <c r="D100" s="31"/>
      <c r="E100" s="33">
        <f>IF(ISBLANK(D100),,IF(OR(D100="DNS",D100="DSQ",D100="OCS",D100="DNF"),((S$5+1)-S$5/Wettfahrt)*100*Faktor/S$5,((S$5+1)-D100/Wettfahrt)*100*Faktor/S$5))</f>
        <v>0</v>
      </c>
      <c r="F100" s="31"/>
      <c r="G100" s="33">
        <f>IF(ISBLANK(F100),,IF(OR(F100="DNS",F100="DSQ",F100="OCS",F100="DNF"),((T$5+1)-T$5/Wettfahrt)*100*Faktor/T$5,((T$5+1)-F100/Wettfahrt)*100*Faktor/T$5))</f>
        <v>0</v>
      </c>
      <c r="H100" s="31"/>
      <c r="I100" s="33">
        <f>IF(ISBLANK(H100),,IF(OR(H100="DNS",H100="DSQ",H100="OCS",H100="DNF"),((U$5+1)-U$5/Wettfahrt)*100*Faktor/U$5,((U$5+1)-H100/Wettfahrt)*100*Faktor/U$5))</f>
        <v>0</v>
      </c>
      <c r="J100" s="31" t="s">
        <v>251</v>
      </c>
      <c r="K100" s="33">
        <f>IF(ISBLANK(J100),,IF(OR(J100="DNS",J100="DSQ",J100="OCS",J100="DNF"),((V$5+1)-V$5/Wettfahrt)*100*Faktor/V$5,((V$5+1)-J100/Wettfahrt)*100*Faktor/V$5))</f>
        <v>3.7037037037037037</v>
      </c>
      <c r="L100" s="31"/>
      <c r="M100" s="33">
        <f>IF(ISBLANK(L100),,IF(OR(L100="DNS",L100="DSQ",L100="OCS",L100="DNF"),((W$5+1)-W$5/Wettfahrt)*100*Faktor/W$5,((W$5+1)-L100/Wettfahrt)*100*Faktor/W$5))</f>
        <v>0</v>
      </c>
      <c r="N100" s="31"/>
      <c r="O100" s="33">
        <f>IF(ISBLANK(N100),,IF(OR(N100="DNS",N100="DSQ",N100="OCS",N100="DNF"),((X$5+1)-X$5/Wettfahrt)*100*Faktor/X$5,((X$5+1)-N100/Wettfahrt)*100*Faktor/X$5))</f>
        <v>0</v>
      </c>
      <c r="P100" s="31">
        <v>17</v>
      </c>
      <c r="Q100" s="33">
        <f>IF(ISBLANK(P100),,IF(OR(P100="DNS",P100="DSQ",P100="OCS",P100="DNF"),((Y$5+1)-Y$5/Wettfahrt)*100*Faktor/Y$5,((Y$5+1)-P100/Wettfahrt)*100*Faktor/Y$5))</f>
        <v>48.38709677419355</v>
      </c>
      <c r="R100" s="27">
        <f>SUM(S100:Y100)-SUM(AA100:AB100)</f>
        <v>52.090800477897254</v>
      </c>
      <c r="S100" s="13">
        <f>E100</f>
        <v>0</v>
      </c>
      <c r="T100" s="14">
        <f>G100</f>
        <v>0</v>
      </c>
      <c r="U100" s="13">
        <f>I100</f>
        <v>0</v>
      </c>
      <c r="V100" s="13">
        <f>K100</f>
        <v>3.7037037037037037</v>
      </c>
      <c r="W100" s="13">
        <f>M100</f>
        <v>0</v>
      </c>
      <c r="X100" s="13">
        <f>O100</f>
        <v>0</v>
      </c>
      <c r="Y100" s="13">
        <f>Q100</f>
        <v>48.38709677419355</v>
      </c>
      <c r="Z100" s="11">
        <f>COUNTIF(S100:Y100,"&gt;0")</f>
        <v>2</v>
      </c>
      <c r="AA100" s="13">
        <f>IF(Z100&lt;6,,IF(Z100&gt;=6,IF(SMALL(S100:Y100,1)=0,SMALL(S100:Y100,2),SMALL(S100:Y100,1))))</f>
        <v>0</v>
      </c>
      <c r="AB100" s="13">
        <f>IF(Z100&gt;=7,SMALL(S100:Y100,2),)</f>
        <v>0</v>
      </c>
    </row>
    <row r="101" spans="1:28" ht="13.5" thickBot="1">
      <c r="A101" s="20">
        <f>RANK(R101,$R$7:$R$185)</f>
        <v>95</v>
      </c>
      <c r="B101" s="17" t="s">
        <v>236</v>
      </c>
      <c r="C101" s="7" t="s">
        <v>270</v>
      </c>
      <c r="D101" s="31"/>
      <c r="E101" s="33">
        <f>IF(ISBLANK(D101),,IF(OR(D101="DNS",D101="DSQ",D101="OCS",D101="DNF"),((S$5+1)-S$5/Wettfahrt)*100*Faktor/S$5,((S$5+1)-D101/Wettfahrt)*100*Faktor/S$5))</f>
        <v>0</v>
      </c>
      <c r="F101" s="31"/>
      <c r="G101" s="33">
        <f>IF(ISBLANK(F101),,IF(OR(F101="DNS",F101="DSQ",F101="OCS",F101="DNF"),((T$5+1)-T$5/Wettfahrt)*100*Faktor/T$5,((T$5+1)-F101/Wettfahrt)*100*Faktor/T$5))</f>
        <v>0</v>
      </c>
      <c r="H101" s="31"/>
      <c r="I101" s="33">
        <f>IF(ISBLANK(H101),,IF(OR(H101="DNS",H101="DSQ",H101="OCS",H101="DNF"),((U$5+1)-U$5/Wettfahrt)*100*Faktor/U$5,((U$5+1)-H101/Wettfahrt)*100*Faktor/U$5))</f>
        <v>0</v>
      </c>
      <c r="J101" s="31"/>
      <c r="K101" s="33">
        <f>IF(ISBLANK(J101),,IF(OR(J101="DNS",J101="DSQ",J101="OCS",J101="DNF"),((V$5+1)-V$5/Wettfahrt)*100*Faktor/V$5,((V$5+1)-J101/Wettfahrt)*100*Faktor/V$5))</f>
        <v>0</v>
      </c>
      <c r="L101" s="31"/>
      <c r="M101" s="33">
        <f>IF(ISBLANK(L101),,IF(OR(L101="DNS",L101="DSQ",L101="OCS",L101="DNF"),((W$5+1)-W$5/Wettfahrt)*100*Faktor/W$5,((W$5+1)-L101/Wettfahrt)*100*Faktor/W$5))</f>
        <v>0</v>
      </c>
      <c r="N101" s="31"/>
      <c r="O101" s="33">
        <f>IF(ISBLANK(N101),,IF(OR(N101="DNS",N101="DSQ",N101="OCS",N101="DNF"),((X$5+1)-X$5/Wettfahrt)*100*Faktor/X$5,((X$5+1)-N101/Wettfahrt)*100*Faktor/X$5))</f>
        <v>0</v>
      </c>
      <c r="P101" s="31">
        <v>16</v>
      </c>
      <c r="Q101" s="33">
        <f>IF(ISBLANK(P101),,IF(OR(P101="DNS",P101="DSQ",P101="OCS",P101="DNF"),((Y$5+1)-Y$5/Wettfahrt)*100*Faktor/Y$5,((Y$5+1)-P101/Wettfahrt)*100*Faktor/Y$5))</f>
        <v>51.61290322580645</v>
      </c>
      <c r="R101" s="27">
        <f>SUM(S101:Y101)-SUM(AA101:AB101)</f>
        <v>51.61290322580645</v>
      </c>
      <c r="S101" s="13">
        <f>E101</f>
        <v>0</v>
      </c>
      <c r="T101" s="14">
        <f>G101</f>
        <v>0</v>
      </c>
      <c r="U101" s="13">
        <f>I101</f>
        <v>0</v>
      </c>
      <c r="V101" s="13">
        <f>K101</f>
        <v>0</v>
      </c>
      <c r="W101" s="13">
        <f>M101</f>
        <v>0</v>
      </c>
      <c r="X101" s="13">
        <f>O101</f>
        <v>0</v>
      </c>
      <c r="Y101" s="13">
        <f>Q101</f>
        <v>51.61290322580645</v>
      </c>
      <c r="Z101" s="11">
        <f>COUNTIF(S101:Y101,"&gt;0")</f>
        <v>1</v>
      </c>
      <c r="AA101" s="13">
        <f>IF(Z101&lt;6,,IF(Z101&gt;=6,IF(SMALL(S101:Y101,1)=0,SMALL(S101:Y101,2),SMALL(S101:Y101,1))))</f>
        <v>0</v>
      </c>
      <c r="AB101" s="13">
        <f>IF(Z101&gt;=7,SMALL(S101:Y101,2),)</f>
        <v>0</v>
      </c>
    </row>
    <row r="102" spans="1:28" ht="13.5" thickBot="1">
      <c r="A102" s="20">
        <f>RANK(R102,$R$7:$R$185)</f>
        <v>95</v>
      </c>
      <c r="B102" s="17" t="s">
        <v>236</v>
      </c>
      <c r="C102" s="7" t="s">
        <v>271</v>
      </c>
      <c r="D102" s="31"/>
      <c r="E102" s="33">
        <f>IF(ISBLANK(D102),,IF(OR(D102="DNS",D102="DSQ",D102="OCS",D102="DNF"),((S$5+1)-S$5/Wettfahrt)*100*Faktor/S$5,((S$5+1)-D102/Wettfahrt)*100*Faktor/S$5))</f>
        <v>0</v>
      </c>
      <c r="F102" s="31"/>
      <c r="G102" s="33">
        <f>IF(ISBLANK(F102),,IF(OR(F102="DNS",F102="DSQ",F102="OCS",F102="DNF"),((T$5+1)-T$5/Wettfahrt)*100*Faktor/T$5,((T$5+1)-F102/Wettfahrt)*100*Faktor/T$5))</f>
        <v>0</v>
      </c>
      <c r="H102" s="31"/>
      <c r="I102" s="33">
        <f>IF(ISBLANK(H102),,IF(OR(H102="DNS",H102="DSQ",H102="OCS",H102="DNF"),((U$5+1)-U$5/Wettfahrt)*100*Faktor/U$5,((U$5+1)-H102/Wettfahrt)*100*Faktor/U$5))</f>
        <v>0</v>
      </c>
      <c r="J102" s="31"/>
      <c r="K102" s="33">
        <f>IF(ISBLANK(J102),,IF(OR(J102="DNS",J102="DSQ",J102="OCS",J102="DNF"),((V$5+1)-V$5/Wettfahrt)*100*Faktor/V$5,((V$5+1)-J102/Wettfahrt)*100*Faktor/V$5))</f>
        <v>0</v>
      </c>
      <c r="L102" s="31"/>
      <c r="M102" s="33">
        <f>IF(ISBLANK(L102),,IF(OR(L102="DNS",L102="DSQ",L102="OCS",L102="DNF"),((W$5+1)-W$5/Wettfahrt)*100*Faktor/W$5,((W$5+1)-L102/Wettfahrt)*100*Faktor/W$5))</f>
        <v>0</v>
      </c>
      <c r="N102" s="31"/>
      <c r="O102" s="33">
        <f>IF(ISBLANK(N102),,IF(OR(N102="DNS",N102="DSQ",N102="OCS",N102="DNF"),((X$5+1)-X$5/Wettfahrt)*100*Faktor/X$5,((X$5+1)-N102/Wettfahrt)*100*Faktor/X$5))</f>
        <v>0</v>
      </c>
      <c r="P102" s="31">
        <v>16</v>
      </c>
      <c r="Q102" s="33">
        <f>IF(ISBLANK(P102),,IF(OR(P102="DNS",P102="DSQ",P102="OCS",P102="DNF"),((Y$5+1)-Y$5/Wettfahrt)*100*Faktor/Y$5,((Y$5+1)-P102/Wettfahrt)*100*Faktor/Y$5))</f>
        <v>51.61290322580645</v>
      </c>
      <c r="R102" s="27">
        <f>SUM(S102:Y102)-SUM(AA102:AB102)</f>
        <v>51.61290322580645</v>
      </c>
      <c r="S102" s="13">
        <f>E102</f>
        <v>0</v>
      </c>
      <c r="T102" s="14">
        <f>G102</f>
        <v>0</v>
      </c>
      <c r="U102" s="13">
        <f>I102</f>
        <v>0</v>
      </c>
      <c r="V102" s="13">
        <f>K102</f>
        <v>0</v>
      </c>
      <c r="W102" s="13">
        <f>M102</f>
        <v>0</v>
      </c>
      <c r="X102" s="13">
        <f>O102</f>
        <v>0</v>
      </c>
      <c r="Y102" s="13">
        <f>Q102</f>
        <v>51.61290322580645</v>
      </c>
      <c r="Z102" s="11">
        <f>COUNTIF(S102:Y102,"&gt;0")</f>
        <v>1</v>
      </c>
      <c r="AA102" s="13">
        <f>IF(Z102&lt;6,,IF(Z102&gt;=6,IF(SMALL(S102:Y102,1)=0,SMALL(S102:Y102,2),SMALL(S102:Y102,1))))</f>
        <v>0</v>
      </c>
      <c r="AB102" s="13">
        <f>IF(Z102&gt;=7,SMALL(S102:Y102,2),)</f>
        <v>0</v>
      </c>
    </row>
    <row r="103" spans="1:28" ht="13.5" thickBot="1">
      <c r="A103" s="20">
        <f>RANK(R103,$R$7:$R$185)</f>
        <v>95</v>
      </c>
      <c r="B103" s="17" t="s">
        <v>236</v>
      </c>
      <c r="C103" s="7" t="s">
        <v>272</v>
      </c>
      <c r="D103" s="31"/>
      <c r="E103" s="33">
        <f>IF(ISBLANK(D103),,IF(OR(D103="DNS",D103="DSQ",D103="OCS",D103="DNF"),((S$5+1)-S$5/Wettfahrt)*100*Faktor/S$5,((S$5+1)-D103/Wettfahrt)*100*Faktor/S$5))</f>
        <v>0</v>
      </c>
      <c r="F103" s="31"/>
      <c r="G103" s="33">
        <f>IF(ISBLANK(F103),,IF(OR(F103="DNS",F103="DSQ",F103="OCS",F103="DNF"),((T$5+1)-T$5/Wettfahrt)*100*Faktor/T$5,((T$5+1)-F103/Wettfahrt)*100*Faktor/T$5))</f>
        <v>0</v>
      </c>
      <c r="H103" s="31"/>
      <c r="I103" s="33">
        <f>IF(ISBLANK(H103),,IF(OR(H103="DNS",H103="DSQ",H103="OCS",H103="DNF"),((U$5+1)-U$5/Wettfahrt)*100*Faktor/U$5,((U$5+1)-H103/Wettfahrt)*100*Faktor/U$5))</f>
        <v>0</v>
      </c>
      <c r="J103" s="31"/>
      <c r="K103" s="33">
        <f>IF(ISBLANK(J103),,IF(OR(J103="DNS",J103="DSQ",J103="OCS",J103="DNF"),((V$5+1)-V$5/Wettfahrt)*100*Faktor/V$5,((V$5+1)-J103/Wettfahrt)*100*Faktor/V$5))</f>
        <v>0</v>
      </c>
      <c r="L103" s="31"/>
      <c r="M103" s="33">
        <f>IF(ISBLANK(L103),,IF(OR(L103="DNS",L103="DSQ",L103="OCS",L103="DNF"),((W$5+1)-W$5/Wettfahrt)*100*Faktor/W$5,((W$5+1)-L103/Wettfahrt)*100*Faktor/W$5))</f>
        <v>0</v>
      </c>
      <c r="N103" s="31"/>
      <c r="O103" s="33">
        <f>IF(ISBLANK(N103),,IF(OR(N103="DNS",N103="DSQ",N103="OCS",N103="DNF"),((X$5+1)-X$5/Wettfahrt)*100*Faktor/X$5,((X$5+1)-N103/Wettfahrt)*100*Faktor/X$5))</f>
        <v>0</v>
      </c>
      <c r="P103" s="31">
        <v>16</v>
      </c>
      <c r="Q103" s="33">
        <f>IF(ISBLANK(P103),,IF(OR(P103="DNS",P103="DSQ",P103="OCS",P103="DNF"),((Y$5+1)-Y$5/Wettfahrt)*100*Faktor/Y$5,((Y$5+1)-P103/Wettfahrt)*100*Faktor/Y$5))</f>
        <v>51.61290322580645</v>
      </c>
      <c r="R103" s="27">
        <f>SUM(S103:Y103)-SUM(AA103:AB103)</f>
        <v>51.61290322580645</v>
      </c>
      <c r="S103" s="13">
        <f>E103</f>
        <v>0</v>
      </c>
      <c r="T103" s="14">
        <f>G103</f>
        <v>0</v>
      </c>
      <c r="U103" s="13">
        <f>I103</f>
        <v>0</v>
      </c>
      <c r="V103" s="13">
        <f>K103</f>
        <v>0</v>
      </c>
      <c r="W103" s="13">
        <f>M103</f>
        <v>0</v>
      </c>
      <c r="X103" s="13">
        <f>O103</f>
        <v>0</v>
      </c>
      <c r="Y103" s="13">
        <f>Q103</f>
        <v>51.61290322580645</v>
      </c>
      <c r="Z103" s="11">
        <f>COUNTIF(S103:Y103,"&gt;0")</f>
        <v>1</v>
      </c>
      <c r="AA103" s="13">
        <f>IF(Z103&lt;6,,IF(Z103&gt;=6,IF(SMALL(S103:Y103,1)=0,SMALL(S103:Y103,2),SMALL(S103:Y103,1))))</f>
        <v>0</v>
      </c>
      <c r="AB103" s="13">
        <f>IF(Z103&gt;=7,SMALL(S103:Y103,2),)</f>
        <v>0</v>
      </c>
    </row>
    <row r="104" spans="1:28" ht="13.5" thickBot="1">
      <c r="A104" s="20">
        <f>RANK(R104,$R$7:$R$185)</f>
        <v>98</v>
      </c>
      <c r="B104" s="17" t="s">
        <v>67</v>
      </c>
      <c r="C104" s="7" t="s">
        <v>178</v>
      </c>
      <c r="D104" s="31">
        <v>14</v>
      </c>
      <c r="E104" s="33">
        <f>IF(ISBLANK(D104),,IF(OR(D104="DNS",D104="DSQ",D104="OCS",D104="DNF"),((S$5+1)-S$5/Wettfahrt)*100*Faktor/S$5,((S$5+1)-D104/Wettfahrt)*100*Faktor/S$5))</f>
        <v>50</v>
      </c>
      <c r="F104" s="31"/>
      <c r="G104" s="33">
        <f>IF(ISBLANK(F104),,IF(OR(F104="DNS",F104="DSQ",F104="OCS",F104="DNF"),((T$5+1)-T$5/Wettfahrt)*100*Faktor/T$5,((T$5+1)-F104/Wettfahrt)*100*Faktor/T$5))</f>
        <v>0</v>
      </c>
      <c r="H104" s="31"/>
      <c r="I104" s="33">
        <f>IF(ISBLANK(H104),,IF(OR(H104="DNS",H104="DSQ",H104="OCS",H104="DNF"),((U$5+1)-U$5/Wettfahrt)*100*Faktor/U$5,((U$5+1)-H104/Wettfahrt)*100*Faktor/U$5))</f>
        <v>0</v>
      </c>
      <c r="J104" s="31"/>
      <c r="K104" s="33">
        <f>IF(ISBLANK(J104),,IF(OR(J104="DNS",J104="DSQ",J104="OCS",J104="DNF"),((V$5+1)-V$5/Wettfahrt)*100*Faktor/V$5,((V$5+1)-J104/Wettfahrt)*100*Faktor/V$5))</f>
        <v>0</v>
      </c>
      <c r="L104" s="31"/>
      <c r="M104" s="33">
        <f>IF(ISBLANK(L104),,IF(OR(L104="DNS",L104="DSQ",L104="OCS",L104="DNF"),((W$5+1)-W$5/Wettfahrt)*100*Faktor/W$5,((W$5+1)-L104/Wettfahrt)*100*Faktor/W$5))</f>
        <v>0</v>
      </c>
      <c r="N104" s="31"/>
      <c r="O104" s="33">
        <f>IF(ISBLANK(N104),,IF(OR(N104="DNS",N104="DSQ",N104="OCS",N104="DNF"),((X$5+1)-X$5/Wettfahrt)*100*Faktor/X$5,((X$5+1)-N104/Wettfahrt)*100*Faktor/X$5))</f>
        <v>0</v>
      </c>
      <c r="P104" s="31"/>
      <c r="Q104" s="33">
        <f>IF(ISBLANK(P104),,IF(OR(P104="DNS",P104="DSQ",P104="OCS",P104="DNF"),((Y$5+1)-Y$5/Wettfahrt)*100*Faktor/Y$5,((Y$5+1)-P104/Wettfahrt)*100*Faktor/Y$5))</f>
        <v>0</v>
      </c>
      <c r="R104" s="27">
        <f>SUM(S104:Y104)-SUM(AA104:AB104)</f>
        <v>50</v>
      </c>
      <c r="S104" s="13">
        <f>E104</f>
        <v>50</v>
      </c>
      <c r="T104" s="14">
        <f>G104</f>
        <v>0</v>
      </c>
      <c r="U104" s="13">
        <f>I104</f>
        <v>0</v>
      </c>
      <c r="V104" s="13">
        <f>K104</f>
        <v>0</v>
      </c>
      <c r="W104" s="13">
        <f>M104</f>
        <v>0</v>
      </c>
      <c r="X104" s="13">
        <f>O104</f>
        <v>0</v>
      </c>
      <c r="Y104" s="13">
        <f>Q104</f>
        <v>0</v>
      </c>
      <c r="Z104" s="11">
        <f>COUNTIF(S104:Y104,"&gt;0")</f>
        <v>1</v>
      </c>
      <c r="AA104" s="13">
        <f>IF(Z104&lt;6,,IF(Z104&gt;=6,IF(SMALL(S104:Y104,1)=0,SMALL(S104:Y104,2),SMALL(S104:Y104,1))))</f>
        <v>0</v>
      </c>
      <c r="AB104" s="13">
        <f>IF(Z104&gt;=7,SMALL(S104:Y104,2),)</f>
        <v>0</v>
      </c>
    </row>
    <row r="105" spans="1:28" ht="13.5" thickBot="1">
      <c r="A105" s="20">
        <f>RANK(R105,$R$7:$R$185)</f>
        <v>98</v>
      </c>
      <c r="B105" s="17" t="s">
        <v>67</v>
      </c>
      <c r="C105" s="7" t="s">
        <v>185</v>
      </c>
      <c r="D105" s="31">
        <v>14</v>
      </c>
      <c r="E105" s="33">
        <f>IF(ISBLANK(D105),,IF(OR(D105="DNS",D105="DSQ",D105="OCS",D105="DNF"),((S$5+1)-S$5/Wettfahrt)*100*Faktor/S$5,((S$5+1)-D105/Wettfahrt)*100*Faktor/S$5))</f>
        <v>50</v>
      </c>
      <c r="F105" s="31"/>
      <c r="G105" s="33">
        <f>IF(ISBLANK(F105),,IF(OR(F105="DNS",F105="DSQ",F105="OCS",F105="DNF"),((T$5+1)-T$5/Wettfahrt)*100*Faktor/T$5,((T$5+1)-F105/Wettfahrt)*100*Faktor/T$5))</f>
        <v>0</v>
      </c>
      <c r="H105" s="31"/>
      <c r="I105" s="33">
        <f>IF(ISBLANK(H105),,IF(OR(H105="DNS",H105="DSQ",H105="OCS",H105="DNF"),((U$5+1)-U$5/Wettfahrt)*100*Faktor/U$5,((U$5+1)-H105/Wettfahrt)*100*Faktor/U$5))</f>
        <v>0</v>
      </c>
      <c r="J105" s="31"/>
      <c r="K105" s="33">
        <f>IF(ISBLANK(J105),,IF(OR(J105="DNS",J105="DSQ",J105="OCS",J105="DNF"),((V$5+1)-V$5/Wettfahrt)*100*Faktor/V$5,((V$5+1)-J105/Wettfahrt)*100*Faktor/V$5))</f>
        <v>0</v>
      </c>
      <c r="L105" s="31"/>
      <c r="M105" s="33">
        <f>IF(ISBLANK(L105),,IF(OR(L105="DNS",L105="DSQ",L105="OCS",L105="DNF"),((W$5+1)-W$5/Wettfahrt)*100*Faktor/W$5,((W$5+1)-L105/Wettfahrt)*100*Faktor/W$5))</f>
        <v>0</v>
      </c>
      <c r="N105" s="31"/>
      <c r="O105" s="33">
        <f>IF(ISBLANK(N105),,IF(OR(N105="DNS",N105="DSQ",N105="OCS",N105="DNF"),((X$5+1)-X$5/Wettfahrt)*100*Faktor/X$5,((X$5+1)-N105/Wettfahrt)*100*Faktor/X$5))</f>
        <v>0</v>
      </c>
      <c r="P105" s="31"/>
      <c r="Q105" s="33">
        <f>IF(ISBLANK(P105),,IF(OR(P105="DNS",P105="DSQ",P105="OCS",P105="DNF"),((Y$5+1)-Y$5/Wettfahrt)*100*Faktor/Y$5,((Y$5+1)-P105/Wettfahrt)*100*Faktor/Y$5))</f>
        <v>0</v>
      </c>
      <c r="R105" s="27">
        <f>SUM(S105:Y105)-SUM(AA105:AB105)</f>
        <v>50</v>
      </c>
      <c r="S105" s="13">
        <f>E105</f>
        <v>50</v>
      </c>
      <c r="T105" s="14">
        <f>G105</f>
        <v>0</v>
      </c>
      <c r="U105" s="13">
        <f>I105</f>
        <v>0</v>
      </c>
      <c r="V105" s="13">
        <f>K105</f>
        <v>0</v>
      </c>
      <c r="W105" s="13">
        <f>M105</f>
        <v>0</v>
      </c>
      <c r="X105" s="13">
        <f>O105</f>
        <v>0</v>
      </c>
      <c r="Y105" s="13">
        <f>Q105</f>
        <v>0</v>
      </c>
      <c r="Z105" s="11">
        <f>COUNTIF(S105:Y105,"&gt;0")</f>
        <v>1</v>
      </c>
      <c r="AA105" s="13">
        <f>IF(Z105&lt;6,,IF(Z105&gt;=6,IF(SMALL(S105:Y105,1)=0,SMALL(S105:Y105,2),SMALL(S105:Y105,1))))</f>
        <v>0</v>
      </c>
      <c r="AB105" s="13">
        <f>IF(Z105&gt;=7,SMALL(S105:Y105,2),)</f>
        <v>0</v>
      </c>
    </row>
    <row r="106" spans="1:28" ht="13.5" thickBot="1">
      <c r="A106" s="20">
        <f>RANK(R106,$R$7:$R$185)</f>
        <v>98</v>
      </c>
      <c r="B106" s="17" t="s">
        <v>67</v>
      </c>
      <c r="C106" s="7" t="s">
        <v>186</v>
      </c>
      <c r="D106" s="31">
        <v>14</v>
      </c>
      <c r="E106" s="33">
        <f>IF(ISBLANK(D106),,IF(OR(D106="DNS",D106="DSQ",D106="OCS",D106="DNF"),((S$5+1)-S$5/Wettfahrt)*100*Faktor/S$5,((S$5+1)-D106/Wettfahrt)*100*Faktor/S$5))</f>
        <v>50</v>
      </c>
      <c r="F106" s="31"/>
      <c r="G106" s="33">
        <f>IF(ISBLANK(F106),,IF(OR(F106="DNS",F106="DSQ",F106="OCS",F106="DNF"),((T$5+1)-T$5/Wettfahrt)*100*Faktor/T$5,((T$5+1)-F106/Wettfahrt)*100*Faktor/T$5))</f>
        <v>0</v>
      </c>
      <c r="H106" s="31"/>
      <c r="I106" s="33">
        <f>IF(ISBLANK(H106),,IF(OR(H106="DNS",H106="DSQ",H106="OCS",H106="DNF"),((U$5+1)-U$5/Wettfahrt)*100*Faktor/U$5,((U$5+1)-H106/Wettfahrt)*100*Faktor/U$5))</f>
        <v>0</v>
      </c>
      <c r="J106" s="31"/>
      <c r="K106" s="33">
        <f>IF(ISBLANK(J106),,IF(OR(J106="DNS",J106="DSQ",J106="OCS",J106="DNF"),((V$5+1)-V$5/Wettfahrt)*100*Faktor/V$5,((V$5+1)-J106/Wettfahrt)*100*Faktor/V$5))</f>
        <v>0</v>
      </c>
      <c r="L106" s="31"/>
      <c r="M106" s="33">
        <f>IF(ISBLANK(L106),,IF(OR(L106="DNS",L106="DSQ",L106="OCS",L106="DNF"),((W$5+1)-W$5/Wettfahrt)*100*Faktor/W$5,((W$5+1)-L106/Wettfahrt)*100*Faktor/W$5))</f>
        <v>0</v>
      </c>
      <c r="N106" s="31"/>
      <c r="O106" s="33">
        <f>IF(ISBLANK(N106),,IF(OR(N106="DNS",N106="DSQ",N106="OCS",N106="DNF"),((X$5+1)-X$5/Wettfahrt)*100*Faktor/X$5,((X$5+1)-N106/Wettfahrt)*100*Faktor/X$5))</f>
        <v>0</v>
      </c>
      <c r="P106" s="31"/>
      <c r="Q106" s="33">
        <f>IF(ISBLANK(P106),,IF(OR(P106="DNS",P106="DSQ",P106="OCS",P106="DNF"),((Y$5+1)-Y$5/Wettfahrt)*100*Faktor/Y$5,((Y$5+1)-P106/Wettfahrt)*100*Faktor/Y$5))</f>
        <v>0</v>
      </c>
      <c r="R106" s="27">
        <f>SUM(S106:Y106)-SUM(AA106:AB106)</f>
        <v>50</v>
      </c>
      <c r="S106" s="13">
        <f>E106</f>
        <v>50</v>
      </c>
      <c r="T106" s="14">
        <f>G106</f>
        <v>0</v>
      </c>
      <c r="U106" s="13">
        <f>I106</f>
        <v>0</v>
      </c>
      <c r="V106" s="13">
        <f>K106</f>
        <v>0</v>
      </c>
      <c r="W106" s="13">
        <f>M106</f>
        <v>0</v>
      </c>
      <c r="X106" s="13">
        <f>O106</f>
        <v>0</v>
      </c>
      <c r="Y106" s="13">
        <f>Q106</f>
        <v>0</v>
      </c>
      <c r="Z106" s="11">
        <f>COUNTIF(S106:Y106,"&gt;0")</f>
        <v>1</v>
      </c>
      <c r="AA106" s="13">
        <f>IF(Z106&lt;6,,IF(Z106&gt;=6,IF(SMALL(S106:Y106,1)=0,SMALL(S106:Y106,2),SMALL(S106:Y106,1))))</f>
        <v>0</v>
      </c>
      <c r="AB106" s="13">
        <f>IF(Z106&gt;=7,SMALL(S106:Y106,2),)</f>
        <v>0</v>
      </c>
    </row>
    <row r="107" spans="1:28" ht="13.5" thickBot="1">
      <c r="A107" s="20">
        <f>RANK(R107,$R$7:$R$185)</f>
        <v>101</v>
      </c>
      <c r="B107" s="17" t="s">
        <v>273</v>
      </c>
      <c r="C107" s="7" t="s">
        <v>274</v>
      </c>
      <c r="D107" s="31"/>
      <c r="E107" s="33">
        <f>IF(ISBLANK(D107),,IF(OR(D107="DNS",D107="DSQ",D107="OCS",D107="DNF"),((S$5+1)-S$5/Wettfahrt)*100*Faktor/S$5,((S$5+1)-D107/Wettfahrt)*100*Faktor/S$5))</f>
        <v>0</v>
      </c>
      <c r="F107" s="31"/>
      <c r="G107" s="33">
        <f>IF(ISBLANK(F107),,IF(OR(F107="DNS",F107="DSQ",F107="OCS",F107="DNF"),((T$5+1)-T$5/Wettfahrt)*100*Faktor/T$5,((T$5+1)-F107/Wettfahrt)*100*Faktor/T$5))</f>
        <v>0</v>
      </c>
      <c r="H107" s="31"/>
      <c r="I107" s="33">
        <f>IF(ISBLANK(H107),,IF(OR(H107="DNS",H107="DSQ",H107="OCS",H107="DNF"),((U$5+1)-U$5/Wettfahrt)*100*Faktor/U$5,((U$5+1)-H107/Wettfahrt)*100*Faktor/U$5))</f>
        <v>0</v>
      </c>
      <c r="J107" s="31"/>
      <c r="K107" s="33">
        <f>IF(ISBLANK(J107),,IF(OR(J107="DNS",J107="DSQ",J107="OCS",J107="DNF"),((V$5+1)-V$5/Wettfahrt)*100*Faktor/V$5,((V$5+1)-J107/Wettfahrt)*100*Faktor/V$5))</f>
        <v>0</v>
      </c>
      <c r="L107" s="31"/>
      <c r="M107" s="33">
        <f>IF(ISBLANK(L107),,IF(OR(L107="DNS",L107="DSQ",L107="OCS",L107="DNF"),((W$5+1)-W$5/Wettfahrt)*100*Faktor/W$5,((W$5+1)-L107/Wettfahrt)*100*Faktor/W$5))</f>
        <v>0</v>
      </c>
      <c r="N107" s="31"/>
      <c r="O107" s="33">
        <f>IF(ISBLANK(N107),,IF(OR(N107="DNS",N107="DSQ",N107="OCS",N107="DNF"),((X$5+1)-X$5/Wettfahrt)*100*Faktor/X$5,((X$5+1)-N107/Wettfahrt)*100*Faktor/X$5))</f>
        <v>0</v>
      </c>
      <c r="P107" s="31">
        <v>17</v>
      </c>
      <c r="Q107" s="33">
        <f>IF(ISBLANK(P107),,IF(OR(P107="DNS",P107="DSQ",P107="OCS",P107="DNF"),((Y$5+1)-Y$5/Wettfahrt)*100*Faktor/Y$5,((Y$5+1)-P107/Wettfahrt)*100*Faktor/Y$5))</f>
        <v>48.38709677419355</v>
      </c>
      <c r="R107" s="27">
        <f>SUM(S107:Y107)-SUM(AA107:AB107)</f>
        <v>48.38709677419355</v>
      </c>
      <c r="S107" s="13">
        <f>E107</f>
        <v>0</v>
      </c>
      <c r="T107" s="14">
        <f>G107</f>
        <v>0</v>
      </c>
      <c r="U107" s="13">
        <f>I107</f>
        <v>0</v>
      </c>
      <c r="V107" s="13">
        <f>K107</f>
        <v>0</v>
      </c>
      <c r="W107" s="13">
        <f>M107</f>
        <v>0</v>
      </c>
      <c r="X107" s="13">
        <f>O107</f>
        <v>0</v>
      </c>
      <c r="Y107" s="13">
        <f>Q107</f>
        <v>48.38709677419355</v>
      </c>
      <c r="Z107" s="11">
        <f>COUNTIF(S107:Y107,"&gt;0")</f>
        <v>1</v>
      </c>
      <c r="AA107" s="13">
        <f>IF(Z107&lt;6,,IF(Z107&gt;=6,IF(SMALL(S107:Y107,1)=0,SMALL(S107:Y107,2),SMALL(S107:Y107,1))))</f>
        <v>0</v>
      </c>
      <c r="AB107" s="13">
        <f>IF(Z107&gt;=7,SMALL(S107:Y107,2),)</f>
        <v>0</v>
      </c>
    </row>
    <row r="108" spans="1:28" ht="13.5" thickBot="1">
      <c r="A108" s="20">
        <f>RANK(R108,$R$7:$R$185)</f>
        <v>102</v>
      </c>
      <c r="B108" s="17" t="s">
        <v>238</v>
      </c>
      <c r="C108" s="7" t="s">
        <v>50</v>
      </c>
      <c r="D108" s="31"/>
      <c r="E108" s="33">
        <f>IF(ISBLANK(D108),,IF(OR(D108="DNS",D108="DSQ",D108="OCS",D108="DNF"),((S$5+1)-S$5/Wettfahrt)*100*Faktor/S$5,((S$5+1)-D108/Wettfahrt)*100*Faktor/S$5))</f>
        <v>0</v>
      </c>
      <c r="F108" s="31">
        <v>10</v>
      </c>
      <c r="G108" s="33">
        <f>IF(ISBLANK(F108),,IF(OR(F108="DNS",F108="DSQ",F108="OCS",F108="DNF"),((T$5+1)-T$5/Wettfahrt)*100*Faktor/T$5,((T$5+1)-F108/Wettfahrt)*100*Faktor/T$5))</f>
        <v>47.05882352941177</v>
      </c>
      <c r="H108" s="31"/>
      <c r="I108" s="33">
        <f>IF(ISBLANK(H108),,IF(OR(H108="DNS",H108="DSQ",H108="OCS",H108="DNF"),((U$5+1)-U$5/Wettfahrt)*100*Faktor/U$5,((U$5+1)-H108/Wettfahrt)*100*Faktor/U$5))</f>
        <v>0</v>
      </c>
      <c r="J108" s="31"/>
      <c r="K108" s="33">
        <f>IF(ISBLANK(J108),,IF(OR(J108="DNS",J108="DSQ",J108="OCS",J108="DNF"),((V$5+1)-V$5/Wettfahrt)*100*Faktor/V$5,((V$5+1)-J108/Wettfahrt)*100*Faktor/V$5))</f>
        <v>0</v>
      </c>
      <c r="L108" s="31"/>
      <c r="M108" s="33">
        <f>IF(ISBLANK(L108),,IF(OR(L108="DNS",L108="DSQ",L108="OCS",L108="DNF"),((W$5+1)-W$5/Wettfahrt)*100*Faktor/W$5,((W$5+1)-L108/Wettfahrt)*100*Faktor/W$5))</f>
        <v>0</v>
      </c>
      <c r="N108" s="31"/>
      <c r="O108" s="33">
        <f>IF(ISBLANK(N108),,IF(OR(N108="DNS",N108="DSQ",N108="OCS",N108="DNF"),((X$5+1)-X$5/Wettfahrt)*100*Faktor/X$5,((X$5+1)-N108/Wettfahrt)*100*Faktor/X$5))</f>
        <v>0</v>
      </c>
      <c r="P108" s="31"/>
      <c r="Q108" s="33">
        <f>IF(ISBLANK(P108),,IF(OR(P108="DNS",P108="DSQ",P108="OCS",P108="DNF"),((Y$5+1)-Y$5/Wettfahrt)*100*Faktor/Y$5,((Y$5+1)-P108/Wettfahrt)*100*Faktor/Y$5))</f>
        <v>0</v>
      </c>
      <c r="R108" s="27">
        <f>SUM(S108:Y108)-SUM(AA108:AB108)</f>
        <v>47.05882352941177</v>
      </c>
      <c r="S108" s="13">
        <f>E108</f>
        <v>0</v>
      </c>
      <c r="T108" s="14">
        <f>G108</f>
        <v>47.05882352941177</v>
      </c>
      <c r="U108" s="13">
        <f>I108</f>
        <v>0</v>
      </c>
      <c r="V108" s="13">
        <f>K108</f>
        <v>0</v>
      </c>
      <c r="W108" s="13">
        <f>M108</f>
        <v>0</v>
      </c>
      <c r="X108" s="13">
        <f>O108</f>
        <v>0</v>
      </c>
      <c r="Y108" s="13">
        <f>Q108</f>
        <v>0</v>
      </c>
      <c r="Z108" s="11">
        <f>COUNTIF(S108:Y108,"&gt;0")</f>
        <v>1</v>
      </c>
      <c r="AA108" s="13">
        <f>IF(Z108&lt;6,,IF(Z108&gt;=6,IF(SMALL(S108:Y108,1)=0,SMALL(S108:Y108,2),SMALL(S108:Y108,1))))</f>
        <v>0</v>
      </c>
      <c r="AB108" s="13">
        <f>IF(Z108&gt;=7,SMALL(S108:Y108,2),)</f>
        <v>0</v>
      </c>
    </row>
    <row r="109" spans="1:28" ht="13.5" thickBot="1">
      <c r="A109" s="20">
        <f>RANK(R109,$R$7:$R$185)</f>
        <v>103</v>
      </c>
      <c r="B109" s="17" t="s">
        <v>38</v>
      </c>
      <c r="C109" s="7" t="s">
        <v>96</v>
      </c>
      <c r="D109" s="31"/>
      <c r="E109" s="33">
        <f>IF(ISBLANK(D109),,IF(OR(D109="DNS",D109="DSQ",D109="OCS",D109="DNF"),((S$5+1)-S$5/Wettfahrt)*100*Faktor/S$5,((S$5+1)-D109/Wettfahrt)*100*Faktor/S$5))</f>
        <v>0</v>
      </c>
      <c r="F109" s="31"/>
      <c r="G109" s="33">
        <f>IF(ISBLANK(F109),,IF(OR(F109="DNS",F109="DSQ",F109="OCS",F109="DNF"),((T$5+1)-T$5/Wettfahrt)*100*Faktor/T$5,((T$5+1)-F109/Wettfahrt)*100*Faktor/T$5))</f>
        <v>0</v>
      </c>
      <c r="H109" s="31"/>
      <c r="I109" s="33">
        <f>IF(ISBLANK(H109),,IF(OR(H109="DNS",H109="DSQ",H109="OCS",H109="DNF"),((U$5+1)-U$5/Wettfahrt)*100*Faktor/U$5,((U$5+1)-H109/Wettfahrt)*100*Faktor/U$5))</f>
        <v>0</v>
      </c>
      <c r="J109" s="31"/>
      <c r="K109" s="33">
        <f>IF(ISBLANK(J109),,IF(OR(J109="DNS",J109="DSQ",J109="OCS",J109="DNF"),((V$5+1)-V$5/Wettfahrt)*100*Faktor/V$5,((V$5+1)-J109/Wettfahrt)*100*Faktor/V$5))</f>
        <v>0</v>
      </c>
      <c r="L109" s="31"/>
      <c r="M109" s="33">
        <f>IF(ISBLANK(L109),,IF(OR(L109="DNS",L109="DSQ",L109="OCS",L109="DNF"),((W$5+1)-W$5/Wettfahrt)*100*Faktor/W$5,((W$5+1)-L109/Wettfahrt)*100*Faktor/W$5))</f>
        <v>0</v>
      </c>
      <c r="N109" s="31"/>
      <c r="O109" s="33">
        <f>IF(ISBLANK(N109),,IF(OR(N109="DNS",N109="DSQ",N109="OCS",N109="DNF"),((X$5+1)-X$5/Wettfahrt)*100*Faktor/X$5,((X$5+1)-N109/Wettfahrt)*100*Faktor/X$5))</f>
        <v>0</v>
      </c>
      <c r="P109" s="31">
        <v>19</v>
      </c>
      <c r="Q109" s="33">
        <f>IF(ISBLANK(P109),,IF(OR(P109="DNS",P109="DSQ",P109="OCS",P109="DNF"),((Y$5+1)-Y$5/Wettfahrt)*100*Faktor/Y$5,((Y$5+1)-P109/Wettfahrt)*100*Faktor/Y$5))</f>
        <v>41.935483870967744</v>
      </c>
      <c r="R109" s="27">
        <f>SUM(S109:Y109)-SUM(AA109:AB109)</f>
        <v>41.935483870967744</v>
      </c>
      <c r="S109" s="13">
        <f>E109</f>
        <v>0</v>
      </c>
      <c r="T109" s="14">
        <f>G109</f>
        <v>0</v>
      </c>
      <c r="U109" s="13">
        <f>I109</f>
        <v>0</v>
      </c>
      <c r="V109" s="13">
        <f>K109</f>
        <v>0</v>
      </c>
      <c r="W109" s="13">
        <f>M109</f>
        <v>0</v>
      </c>
      <c r="X109" s="13">
        <f>O109</f>
        <v>0</v>
      </c>
      <c r="Y109" s="13">
        <f>Q109</f>
        <v>41.935483870967744</v>
      </c>
      <c r="Z109" s="11">
        <f>COUNTIF(S109:Y109,"&gt;0")</f>
        <v>1</v>
      </c>
      <c r="AA109" s="13">
        <f>IF(Z109&lt;6,,IF(Z109&gt;=6,IF(SMALL(S109:Y109,1)=0,SMALL(S109:Y109,2),SMALL(S109:Y109,1))))</f>
        <v>0</v>
      </c>
      <c r="AB109" s="13">
        <f>IF(Z109&gt;=7,SMALL(S109:Y109,2),)</f>
        <v>0</v>
      </c>
    </row>
    <row r="110" spans="1:28" ht="13.5" thickBot="1">
      <c r="A110" s="20">
        <f>RANK(R110,$R$7:$R$185)</f>
        <v>103</v>
      </c>
      <c r="B110" s="17" t="s">
        <v>195</v>
      </c>
      <c r="C110" s="7" t="s">
        <v>275</v>
      </c>
      <c r="D110" s="31"/>
      <c r="E110" s="33">
        <f>IF(ISBLANK(D110),,IF(OR(D110="DNS",D110="DSQ",D110="OCS",D110="DNF"),((S$5+1)-S$5/Wettfahrt)*100*Faktor/S$5,((S$5+1)-D110/Wettfahrt)*100*Faktor/S$5))</f>
        <v>0</v>
      </c>
      <c r="F110" s="31"/>
      <c r="G110" s="33">
        <f>IF(ISBLANK(F110),,IF(OR(F110="DNS",F110="DSQ",F110="OCS",F110="DNF"),((T$5+1)-T$5/Wettfahrt)*100*Faktor/T$5,((T$5+1)-F110/Wettfahrt)*100*Faktor/T$5))</f>
        <v>0</v>
      </c>
      <c r="H110" s="31"/>
      <c r="I110" s="33">
        <f>IF(ISBLANK(H110),,IF(OR(H110="DNS",H110="DSQ",H110="OCS",H110="DNF"),((U$5+1)-U$5/Wettfahrt)*100*Faktor/U$5,((U$5+1)-H110/Wettfahrt)*100*Faktor/U$5))</f>
        <v>0</v>
      </c>
      <c r="J110" s="31"/>
      <c r="K110" s="33">
        <f>IF(ISBLANK(J110),,IF(OR(J110="DNS",J110="DSQ",J110="OCS",J110="DNF"),((V$5+1)-V$5/Wettfahrt)*100*Faktor/V$5,((V$5+1)-J110/Wettfahrt)*100*Faktor/V$5))</f>
        <v>0</v>
      </c>
      <c r="L110" s="31"/>
      <c r="M110" s="33">
        <f>IF(ISBLANK(L110),,IF(OR(L110="DNS",L110="DSQ",L110="OCS",L110="DNF"),((W$5+1)-W$5/Wettfahrt)*100*Faktor/W$5,((W$5+1)-L110/Wettfahrt)*100*Faktor/W$5))</f>
        <v>0</v>
      </c>
      <c r="N110" s="31"/>
      <c r="O110" s="33">
        <f>IF(ISBLANK(N110),,IF(OR(N110="DNS",N110="DSQ",N110="OCS",N110="DNF"),((X$5+1)-X$5/Wettfahrt)*100*Faktor/X$5,((X$5+1)-N110/Wettfahrt)*100*Faktor/X$5))</f>
        <v>0</v>
      </c>
      <c r="P110" s="31">
        <v>19</v>
      </c>
      <c r="Q110" s="33">
        <f>IF(ISBLANK(P110),,IF(OR(P110="DNS",P110="DSQ",P110="OCS",P110="DNF"),((Y$5+1)-Y$5/Wettfahrt)*100*Faktor/Y$5,((Y$5+1)-P110/Wettfahrt)*100*Faktor/Y$5))</f>
        <v>41.935483870967744</v>
      </c>
      <c r="R110" s="27">
        <f>SUM(S110:Y110)-SUM(AA110:AB110)</f>
        <v>41.935483870967744</v>
      </c>
      <c r="S110" s="13">
        <f>E110</f>
        <v>0</v>
      </c>
      <c r="T110" s="14">
        <f>G110</f>
        <v>0</v>
      </c>
      <c r="U110" s="13">
        <f>I110</f>
        <v>0</v>
      </c>
      <c r="V110" s="13">
        <f>K110</f>
        <v>0</v>
      </c>
      <c r="W110" s="13">
        <f>M110</f>
        <v>0</v>
      </c>
      <c r="X110" s="13">
        <f>O110</f>
        <v>0</v>
      </c>
      <c r="Y110" s="13">
        <f>Q110</f>
        <v>41.935483870967744</v>
      </c>
      <c r="Z110" s="11">
        <f>COUNTIF(S110:Y110,"&gt;0")</f>
        <v>1</v>
      </c>
      <c r="AA110" s="13">
        <f>IF(Z110&lt;6,,IF(Z110&gt;=6,IF(SMALL(S110:Y110,1)=0,SMALL(S110:Y110,2),SMALL(S110:Y110,1))))</f>
        <v>0</v>
      </c>
      <c r="AB110" s="13">
        <f>IF(Z110&gt;=7,SMALL(S110:Y110,2),)</f>
        <v>0</v>
      </c>
    </row>
    <row r="111" spans="1:28" ht="13.5" thickBot="1">
      <c r="A111" s="20">
        <f>RANK(R111,$R$7:$R$185)</f>
        <v>105</v>
      </c>
      <c r="B111" s="17" t="s">
        <v>59</v>
      </c>
      <c r="C111" s="7" t="s">
        <v>60</v>
      </c>
      <c r="D111" s="31"/>
      <c r="E111" s="33">
        <f>IF(ISBLANK(D111),,IF(OR(D111="DNS",D111="DSQ",D111="OCS",D111="DNF"),((S$5+1)-S$5/Wettfahrt)*100*Faktor/S$5,((S$5+1)-D111/Wettfahrt)*100*Faktor/S$5))</f>
        <v>0</v>
      </c>
      <c r="F111" s="31"/>
      <c r="G111" s="33">
        <f>IF(ISBLANK(F111),,IF(OR(F111="DNS",F111="DSQ",F111="OCS",F111="DNF"),((T$5+1)-T$5/Wettfahrt)*100*Faktor/T$5,((T$5+1)-F111/Wettfahrt)*100*Faktor/T$5))</f>
        <v>0</v>
      </c>
      <c r="H111" s="31"/>
      <c r="I111" s="33">
        <f>IF(ISBLANK(H111),,IF(OR(H111="DNS",H111="DSQ",H111="OCS",H111="DNF"),((U$5+1)-U$5/Wettfahrt)*100*Faktor/U$5,((U$5+1)-H111/Wettfahrt)*100*Faktor/U$5))</f>
        <v>0</v>
      </c>
      <c r="J111" s="31"/>
      <c r="K111" s="33">
        <f>IF(ISBLANK(J111),,IF(OR(J111="DNS",J111="DSQ",J111="OCS",J111="DNF"),((V$5+1)-V$5/Wettfahrt)*100*Faktor/V$5,((V$5+1)-J111/Wettfahrt)*100*Faktor/V$5))</f>
        <v>0</v>
      </c>
      <c r="L111" s="31">
        <v>17</v>
      </c>
      <c r="M111" s="33">
        <f>IF(ISBLANK(L111),,IF(OR(L111="DNS",L111="DSQ",L111="OCS",L111="DNF"),((W$5+1)-W$5/Wettfahrt)*100*Faktor/W$5,((W$5+1)-L111/Wettfahrt)*100*Faktor/W$5))</f>
        <v>40.74074074074074</v>
      </c>
      <c r="N111" s="31"/>
      <c r="O111" s="33">
        <f>IF(ISBLANK(N111),,IF(OR(N111="DNS",N111="DSQ",N111="OCS",N111="DNF"),((X$5+1)-X$5/Wettfahrt)*100*Faktor/X$5,((X$5+1)-N111/Wettfahrt)*100*Faktor/X$5))</f>
        <v>0</v>
      </c>
      <c r="P111" s="31"/>
      <c r="Q111" s="33">
        <f>IF(ISBLANK(P111),,IF(OR(P111="DNS",P111="DSQ",P111="OCS",P111="DNF"),((Y$5+1)-Y$5/Wettfahrt)*100*Faktor/Y$5,((Y$5+1)-P111/Wettfahrt)*100*Faktor/Y$5))</f>
        <v>0</v>
      </c>
      <c r="R111" s="27">
        <f>SUM(S111:Y111)-SUM(AA111:AB111)</f>
        <v>40.74074074074074</v>
      </c>
      <c r="S111" s="13">
        <f>E111</f>
        <v>0</v>
      </c>
      <c r="T111" s="14">
        <f>G111</f>
        <v>0</v>
      </c>
      <c r="U111" s="13">
        <f>I111</f>
        <v>0</v>
      </c>
      <c r="V111" s="13">
        <f>K111</f>
        <v>0</v>
      </c>
      <c r="W111" s="13">
        <f>M111</f>
        <v>40.74074074074074</v>
      </c>
      <c r="X111" s="13">
        <f>O111</f>
        <v>0</v>
      </c>
      <c r="Y111" s="13">
        <f>Q111</f>
        <v>0</v>
      </c>
      <c r="Z111" s="11">
        <f>COUNTIF(S111:Y111,"&gt;0")</f>
        <v>1</v>
      </c>
      <c r="AA111" s="13">
        <f>IF(Z111&lt;6,,IF(Z111&gt;=6,IF(SMALL(S111:Y111,1)=0,SMALL(S111:Y111,2),SMALL(S111:Y111,1))))</f>
        <v>0</v>
      </c>
      <c r="AB111" s="13">
        <f>IF(Z111&gt;=7,SMALL(S111:Y111,2),)</f>
        <v>0</v>
      </c>
    </row>
    <row r="112" spans="1:28" ht="13.5" thickBot="1">
      <c r="A112" s="20">
        <f>RANK(R112,$R$7:$R$185)</f>
        <v>105</v>
      </c>
      <c r="B112" s="17" t="s">
        <v>59</v>
      </c>
      <c r="C112" s="7" t="s">
        <v>260</v>
      </c>
      <c r="D112" s="31"/>
      <c r="E112" s="33">
        <f>IF(ISBLANK(D112),,IF(OR(D112="DNS",D112="DSQ",D112="OCS",D112="DNF"),((S$5+1)-S$5/Wettfahrt)*100*Faktor/S$5,((S$5+1)-D112/Wettfahrt)*100*Faktor/S$5))</f>
        <v>0</v>
      </c>
      <c r="F112" s="31"/>
      <c r="G112" s="33">
        <f>IF(ISBLANK(F112),,IF(OR(F112="DNS",F112="DSQ",F112="OCS",F112="DNF"),((T$5+1)-T$5/Wettfahrt)*100*Faktor/T$5,((T$5+1)-F112/Wettfahrt)*100*Faktor/T$5))</f>
        <v>0</v>
      </c>
      <c r="H112" s="31"/>
      <c r="I112" s="33">
        <f>IF(ISBLANK(H112),,IF(OR(H112="DNS",H112="DSQ",H112="OCS",H112="DNF"),((U$5+1)-U$5/Wettfahrt)*100*Faktor/U$5,((U$5+1)-H112/Wettfahrt)*100*Faktor/U$5))</f>
        <v>0</v>
      </c>
      <c r="J112" s="31"/>
      <c r="K112" s="33">
        <f>IF(ISBLANK(J112),,IF(OR(J112="DNS",J112="DSQ",J112="OCS",J112="DNF"),((V$5+1)-V$5/Wettfahrt)*100*Faktor/V$5,((V$5+1)-J112/Wettfahrt)*100*Faktor/V$5))</f>
        <v>0</v>
      </c>
      <c r="L112" s="31">
        <v>17</v>
      </c>
      <c r="M112" s="33">
        <f>IF(ISBLANK(L112),,IF(OR(L112="DNS",L112="DSQ",L112="OCS",L112="DNF"),((W$5+1)-W$5/Wettfahrt)*100*Faktor/W$5,((W$5+1)-L112/Wettfahrt)*100*Faktor/W$5))</f>
        <v>40.74074074074074</v>
      </c>
      <c r="N112" s="31"/>
      <c r="O112" s="33">
        <f>IF(ISBLANK(N112),,IF(OR(N112="DNS",N112="DSQ",N112="OCS",N112="DNF"),((X$5+1)-X$5/Wettfahrt)*100*Faktor/X$5,((X$5+1)-N112/Wettfahrt)*100*Faktor/X$5))</f>
        <v>0</v>
      </c>
      <c r="P112" s="31"/>
      <c r="Q112" s="33">
        <f>IF(ISBLANK(P112),,IF(OR(P112="DNS",P112="DSQ",P112="OCS",P112="DNF"),((Y$5+1)-Y$5/Wettfahrt)*100*Faktor/Y$5,((Y$5+1)-P112/Wettfahrt)*100*Faktor/Y$5))</f>
        <v>0</v>
      </c>
      <c r="R112" s="27">
        <f>SUM(S112:Y112)-SUM(AA112:AB112)</f>
        <v>40.74074074074074</v>
      </c>
      <c r="S112" s="13">
        <f>E112</f>
        <v>0</v>
      </c>
      <c r="T112" s="14">
        <f>G112</f>
        <v>0</v>
      </c>
      <c r="U112" s="13">
        <f>I112</f>
        <v>0</v>
      </c>
      <c r="V112" s="13">
        <f>K112</f>
        <v>0</v>
      </c>
      <c r="W112" s="13">
        <f>M112</f>
        <v>40.74074074074074</v>
      </c>
      <c r="X112" s="13">
        <f>O112</f>
        <v>0</v>
      </c>
      <c r="Y112" s="13">
        <f>Q112</f>
        <v>0</v>
      </c>
      <c r="Z112" s="11">
        <f>COUNTIF(S112:Y112,"&gt;0")</f>
        <v>1</v>
      </c>
      <c r="AA112" s="13">
        <f>IF(Z112&lt;6,,IF(Z112&gt;=6,IF(SMALL(S112:Y112,1)=0,SMALL(S112:Y112,2),SMALL(S112:Y112,1))))</f>
        <v>0</v>
      </c>
      <c r="AB112" s="13">
        <f>IF(Z112&gt;=7,SMALL(S112:Y112,2),)</f>
        <v>0</v>
      </c>
    </row>
    <row r="113" spans="1:28" ht="13.5" thickBot="1">
      <c r="A113" s="20">
        <f>RANK(R113,$R$7:$R$185)</f>
        <v>107</v>
      </c>
      <c r="B113" s="17" t="s">
        <v>256</v>
      </c>
      <c r="C113" s="7" t="s">
        <v>257</v>
      </c>
      <c r="D113" s="31"/>
      <c r="E113" s="33">
        <f>IF(ISBLANK(D113),,IF(OR(D113="DNS",D113="DSQ",D113="OCS",D113="DNF"),((S$5+1)-S$5/Wettfahrt)*100*Faktor/S$5,((S$5+1)-D113/Wettfahrt)*100*Faktor/S$5))</f>
        <v>0</v>
      </c>
      <c r="F113" s="31"/>
      <c r="G113" s="33">
        <f>IF(ISBLANK(F113),,IF(OR(F113="DNS",F113="DSQ",F113="OCS",F113="DNF"),((T$5+1)-T$5/Wettfahrt)*100*Faktor/T$5,((T$5+1)-F113/Wettfahrt)*100*Faktor/T$5))</f>
        <v>0</v>
      </c>
      <c r="H113" s="31"/>
      <c r="I113" s="33">
        <f>IF(ISBLANK(H113),,IF(OR(H113="DNS",H113="DSQ",H113="OCS",H113="DNF"),((U$5+1)-U$5/Wettfahrt)*100*Faktor/U$5,((U$5+1)-H113/Wettfahrt)*100*Faktor/U$5))</f>
        <v>0</v>
      </c>
      <c r="J113" s="31">
        <v>24</v>
      </c>
      <c r="K113" s="33">
        <f>IF(ISBLANK(J113),,IF(OR(J113="DNS",J113="DSQ",J113="OCS",J113="DNF"),((V$5+1)-V$5/Wettfahrt)*100*Faktor/V$5,((V$5+1)-J113/Wettfahrt)*100*Faktor/V$5))</f>
        <v>14.814814814814815</v>
      </c>
      <c r="L113" s="31"/>
      <c r="M113" s="33">
        <f>IF(ISBLANK(L113),,IF(OR(L113="DNS",L113="DSQ",L113="OCS",L113="DNF"),((W$5+1)-W$5/Wettfahrt)*100*Faktor/W$5,((W$5+1)-L113/Wettfahrt)*100*Faktor/W$5))</f>
        <v>0</v>
      </c>
      <c r="N113" s="31"/>
      <c r="O113" s="33">
        <f>IF(ISBLANK(N113),,IF(OR(N113="DNS",N113="DSQ",N113="OCS",N113="DNF"),((X$5+1)-X$5/Wettfahrt)*100*Faktor/X$5,((X$5+1)-N113/Wettfahrt)*100*Faktor/X$5))</f>
        <v>0</v>
      </c>
      <c r="P113" s="31">
        <v>24</v>
      </c>
      <c r="Q113" s="33">
        <f>IF(ISBLANK(P113),,IF(OR(P113="DNS",P113="DSQ",P113="OCS",P113="DNF"),((Y$5+1)-Y$5/Wettfahrt)*100*Faktor/Y$5,((Y$5+1)-P113/Wettfahrt)*100*Faktor/Y$5))</f>
        <v>25.806451612903224</v>
      </c>
      <c r="R113" s="27">
        <f>SUM(S113:Y113)-SUM(AA113:AB113)</f>
        <v>40.62126642771804</v>
      </c>
      <c r="S113" s="13">
        <f>E113</f>
        <v>0</v>
      </c>
      <c r="T113" s="14">
        <f>G113</f>
        <v>0</v>
      </c>
      <c r="U113" s="13">
        <f>I113</f>
        <v>0</v>
      </c>
      <c r="V113" s="13">
        <f>K113</f>
        <v>14.814814814814815</v>
      </c>
      <c r="W113" s="13">
        <f>M113</f>
        <v>0</v>
      </c>
      <c r="X113" s="13">
        <f>O113</f>
        <v>0</v>
      </c>
      <c r="Y113" s="13">
        <f>Q113</f>
        <v>25.806451612903224</v>
      </c>
      <c r="Z113" s="11">
        <f>COUNTIF(S113:Y113,"&gt;0")</f>
        <v>2</v>
      </c>
      <c r="AA113" s="13">
        <f>IF(Z113&lt;6,,IF(Z113&gt;=6,IF(SMALL(S113:Y113,1)=0,SMALL(S113:Y113,2),SMALL(S113:Y113,1))))</f>
        <v>0</v>
      </c>
      <c r="AB113" s="13">
        <f>IF(Z113&gt;=7,SMALL(S113:Y113,2),)</f>
        <v>0</v>
      </c>
    </row>
    <row r="114" spans="1:28" ht="13.5" thickBot="1">
      <c r="A114" s="20">
        <f>RANK(R114,$R$7:$R$185)</f>
        <v>108</v>
      </c>
      <c r="B114" s="17" t="s">
        <v>124</v>
      </c>
      <c r="C114" s="7" t="s">
        <v>100</v>
      </c>
      <c r="D114" s="31" t="s">
        <v>241</v>
      </c>
      <c r="E114" s="33">
        <f>IF(ISBLANK(D114),,IF(OR(D114="DNS",D114="DSQ",D114="OCS",D114="DNF"),((S$5+1)-S$5/Wettfahrt)*100*Faktor/S$5,((S$5+1)-D114/Wettfahrt)*100*Faktor/S$5))</f>
        <v>3.8461538461538463</v>
      </c>
      <c r="F114" s="31"/>
      <c r="G114" s="33">
        <f>IF(ISBLANK(F114),,IF(OR(F114="DNS",F114="DSQ",F114="OCS",F114="DNF"),((T$5+1)-T$5/Wettfahrt)*100*Faktor/T$5,((T$5+1)-F114/Wettfahrt)*100*Faktor/T$5))</f>
        <v>0</v>
      </c>
      <c r="H114" s="31"/>
      <c r="I114" s="33">
        <f>IF(ISBLANK(H114),,IF(OR(H114="DNS",H114="DSQ",H114="OCS",H114="DNF"),((U$5+1)-U$5/Wettfahrt)*100*Faktor/U$5,((U$5+1)-H114/Wettfahrt)*100*Faktor/U$5))</f>
        <v>0</v>
      </c>
      <c r="J114" s="31"/>
      <c r="K114" s="33">
        <f>IF(ISBLANK(J114),,IF(OR(J114="DNS",J114="DSQ",J114="OCS",J114="DNF"),((V$5+1)-V$5/Wettfahrt)*100*Faktor/V$5,((V$5+1)-J114/Wettfahrt)*100*Faktor/V$5))</f>
        <v>0</v>
      </c>
      <c r="L114" s="31"/>
      <c r="M114" s="33">
        <f>IF(ISBLANK(L114),,IF(OR(L114="DNS",L114="DSQ",L114="OCS",L114="DNF"),((W$5+1)-W$5/Wettfahrt)*100*Faktor/W$5,((W$5+1)-L114/Wettfahrt)*100*Faktor/W$5))</f>
        <v>0</v>
      </c>
      <c r="N114" s="31"/>
      <c r="O114" s="33">
        <f>IF(ISBLANK(N114),,IF(OR(N114="DNS",N114="DSQ",N114="OCS",N114="DNF"),((X$5+1)-X$5/Wettfahrt)*100*Faktor/X$5,((X$5+1)-N114/Wettfahrt)*100*Faktor/X$5))</f>
        <v>0</v>
      </c>
      <c r="P114" s="31">
        <v>21</v>
      </c>
      <c r="Q114" s="33">
        <f>IF(ISBLANK(P114),,IF(OR(P114="DNS",P114="DSQ",P114="OCS",P114="DNF"),((Y$5+1)-Y$5/Wettfahrt)*100*Faktor/Y$5,((Y$5+1)-P114/Wettfahrt)*100*Faktor/Y$5))</f>
        <v>35.483870967741936</v>
      </c>
      <c r="R114" s="27">
        <f>SUM(S114:Y114)-SUM(AA114:AB114)</f>
        <v>39.33002481389578</v>
      </c>
      <c r="S114" s="13">
        <f>E114</f>
        <v>3.8461538461538463</v>
      </c>
      <c r="T114" s="14">
        <f>G114</f>
        <v>0</v>
      </c>
      <c r="U114" s="13">
        <f>I114</f>
        <v>0</v>
      </c>
      <c r="V114" s="13">
        <f>K114</f>
        <v>0</v>
      </c>
      <c r="W114" s="13">
        <f>M114</f>
        <v>0</v>
      </c>
      <c r="X114" s="13">
        <f>O114</f>
        <v>0</v>
      </c>
      <c r="Y114" s="13">
        <f>Q114</f>
        <v>35.483870967741936</v>
      </c>
      <c r="Z114" s="11">
        <f>COUNTIF(S114:Y114,"&gt;0")</f>
        <v>2</v>
      </c>
      <c r="AA114" s="13">
        <f>IF(Z114&lt;6,,IF(Z114&gt;=6,IF(SMALL(S114:Y114,1)=0,SMALL(S114:Y114,2),SMALL(S114:Y114,1))))</f>
        <v>0</v>
      </c>
      <c r="AB114" s="13">
        <f>IF(Z114&gt;=7,SMALL(S114:Y114,2),)</f>
        <v>0</v>
      </c>
    </row>
    <row r="115" spans="1:28" ht="13.5" thickBot="1">
      <c r="A115" s="20">
        <f>RANK(R115,$R$7:$R$185)</f>
        <v>109</v>
      </c>
      <c r="B115" s="17" t="s">
        <v>94</v>
      </c>
      <c r="C115" s="7" t="s">
        <v>32</v>
      </c>
      <c r="D115" s="31"/>
      <c r="E115" s="33">
        <f>IF(ISBLANK(D115),,IF(OR(D115="DNS",D115="DSQ",D115="OCS",D115="DNF"),((S$5+1)-S$5/Wettfahrt)*100*Faktor/S$5,((S$5+1)-D115/Wettfahrt)*100*Faktor/S$5))</f>
        <v>0</v>
      </c>
      <c r="F115" s="31"/>
      <c r="G115" s="33">
        <f>IF(ISBLANK(F115),,IF(OR(F115="DNS",F115="DSQ",F115="OCS",F115="DNF"),((T$5+1)-T$5/Wettfahrt)*100*Faktor/T$5,((T$5+1)-F115/Wettfahrt)*100*Faktor/T$5))</f>
        <v>0</v>
      </c>
      <c r="H115" s="31"/>
      <c r="I115" s="33">
        <f>IF(ISBLANK(H115),,IF(OR(H115="DNS",H115="DSQ",H115="OCS",H115="DNF"),((U$5+1)-U$5/Wettfahrt)*100*Faktor/U$5,((U$5+1)-H115/Wettfahrt)*100*Faktor/U$5))</f>
        <v>0</v>
      </c>
      <c r="J115" s="31">
        <v>21</v>
      </c>
      <c r="K115" s="33">
        <f>IF(ISBLANK(J115),,IF(OR(J115="DNS",J115="DSQ",J115="OCS",J115="DNF"),((V$5+1)-V$5/Wettfahrt)*100*Faktor/V$5,((V$5+1)-J115/Wettfahrt)*100*Faktor/V$5))</f>
        <v>25.925925925925927</v>
      </c>
      <c r="L115" s="31">
        <v>25</v>
      </c>
      <c r="M115" s="33">
        <f>IF(ISBLANK(L115),,IF(OR(L115="DNS",L115="DSQ",L115="OCS",L115="DNF"),((W$5+1)-W$5/Wettfahrt)*100*Faktor/W$5,((W$5+1)-L115/Wettfahrt)*100*Faktor/W$5))</f>
        <v>11.11111111111111</v>
      </c>
      <c r="N115" s="31"/>
      <c r="O115" s="33">
        <f>IF(ISBLANK(N115),,IF(OR(N115="DNS",N115="DSQ",N115="OCS",N115="DNF"),((X$5+1)-X$5/Wettfahrt)*100*Faktor/X$5,((X$5+1)-N115/Wettfahrt)*100*Faktor/X$5))</f>
        <v>0</v>
      </c>
      <c r="P115" s="31"/>
      <c r="Q115" s="33">
        <f>IF(ISBLANK(P115),,IF(OR(P115="DNS",P115="DSQ",P115="OCS",P115="DNF"),((Y$5+1)-Y$5/Wettfahrt)*100*Faktor/Y$5,((Y$5+1)-P115/Wettfahrt)*100*Faktor/Y$5))</f>
        <v>0</v>
      </c>
      <c r="R115" s="27">
        <f>SUM(S115:Y115)-SUM(AA115:AB115)</f>
        <v>37.03703703703704</v>
      </c>
      <c r="S115" s="13">
        <f>E115</f>
        <v>0</v>
      </c>
      <c r="T115" s="14">
        <f>G115</f>
        <v>0</v>
      </c>
      <c r="U115" s="13">
        <f>I115</f>
        <v>0</v>
      </c>
      <c r="V115" s="13">
        <f>K115</f>
        <v>25.925925925925927</v>
      </c>
      <c r="W115" s="13">
        <f>M115</f>
        <v>11.11111111111111</v>
      </c>
      <c r="X115" s="13">
        <f>O115</f>
        <v>0</v>
      </c>
      <c r="Y115" s="13">
        <f>Q115</f>
        <v>0</v>
      </c>
      <c r="Z115" s="11">
        <f>COUNTIF(S115:Y115,"&gt;0")</f>
        <v>2</v>
      </c>
      <c r="AA115" s="13">
        <f>IF(Z115&lt;6,,IF(Z115&gt;=6,IF(SMALL(S115:Y115,1)=0,SMALL(S115:Y115,2),SMALL(S115:Y115,1))))</f>
        <v>0</v>
      </c>
      <c r="AB115" s="13">
        <f>IF(Z115&gt;=7,SMALL(S115:Y115,2),)</f>
        <v>0</v>
      </c>
    </row>
    <row r="116" spans="1:28" ht="13.5" thickBot="1">
      <c r="A116" s="20">
        <f>RANK(R116,$R$7:$R$185)</f>
        <v>110</v>
      </c>
      <c r="B116" s="17" t="s">
        <v>71</v>
      </c>
      <c r="C116" s="7" t="s">
        <v>144</v>
      </c>
      <c r="D116" s="31"/>
      <c r="E116" s="33">
        <f>IF(ISBLANK(D116),,IF(OR(D116="DNS",D116="DSQ",D116="OCS",D116="DNF"),((S$5+1)-S$5/Wettfahrt)*100*Faktor/S$5,((S$5+1)-D116/Wettfahrt)*100*Faktor/S$5))</f>
        <v>0</v>
      </c>
      <c r="F116" s="31"/>
      <c r="G116" s="33">
        <f>IF(ISBLANK(F116),,IF(OR(F116="DNS",F116="DSQ",F116="OCS",F116="DNF"),((T$5+1)-T$5/Wettfahrt)*100*Faktor/T$5,((T$5+1)-F116/Wettfahrt)*100*Faktor/T$5))</f>
        <v>0</v>
      </c>
      <c r="H116" s="31"/>
      <c r="I116" s="33">
        <f>IF(ISBLANK(H116),,IF(OR(H116="DNS",H116="DSQ",H116="OCS",H116="DNF"),((U$5+1)-U$5/Wettfahrt)*100*Faktor/U$5,((U$5+1)-H116/Wettfahrt)*100*Faktor/U$5))</f>
        <v>0</v>
      </c>
      <c r="J116" s="31"/>
      <c r="K116" s="33">
        <f>IF(ISBLANK(J116),,IF(OR(J116="DNS",J116="DSQ",J116="OCS",J116="DNF"),((V$5+1)-V$5/Wettfahrt)*100*Faktor/V$5,((V$5+1)-J116/Wettfahrt)*100*Faktor/V$5))</f>
        <v>0</v>
      </c>
      <c r="L116" s="31"/>
      <c r="M116" s="33">
        <f>IF(ISBLANK(L116),,IF(OR(L116="DNS",L116="DSQ",L116="OCS",L116="DNF"),((W$5+1)-W$5/Wettfahrt)*100*Faktor/W$5,((W$5+1)-L116/Wettfahrt)*100*Faktor/W$5))</f>
        <v>0</v>
      </c>
      <c r="N116" s="31"/>
      <c r="O116" s="33">
        <f>IF(ISBLANK(N116),,IF(OR(N116="DNS",N116="DSQ",N116="OCS",N116="DNF"),((X$5+1)-X$5/Wettfahrt)*100*Faktor/X$5,((X$5+1)-N116/Wettfahrt)*100*Faktor/X$5))</f>
        <v>0</v>
      </c>
      <c r="P116" s="31">
        <v>22</v>
      </c>
      <c r="Q116" s="33">
        <f>IF(ISBLANK(P116),,IF(OR(P116="DNS",P116="DSQ",P116="OCS",P116="DNF"),((Y$5+1)-Y$5/Wettfahrt)*100*Faktor/Y$5,((Y$5+1)-P116/Wettfahrt)*100*Faktor/Y$5))</f>
        <v>32.25806451612903</v>
      </c>
      <c r="R116" s="27">
        <f>SUM(S116:Y116)-SUM(AA116:AB116)</f>
        <v>32.25806451612903</v>
      </c>
      <c r="S116" s="13">
        <f>E116</f>
        <v>0</v>
      </c>
      <c r="T116" s="14">
        <f>G116</f>
        <v>0</v>
      </c>
      <c r="U116" s="13">
        <f>I116</f>
        <v>0</v>
      </c>
      <c r="V116" s="13">
        <f>K116</f>
        <v>0</v>
      </c>
      <c r="W116" s="13">
        <f>M116</f>
        <v>0</v>
      </c>
      <c r="X116" s="13">
        <f>O116</f>
        <v>0</v>
      </c>
      <c r="Y116" s="13">
        <f>Q116</f>
        <v>32.25806451612903</v>
      </c>
      <c r="Z116" s="11">
        <f>COUNTIF(S116:Y116,"&gt;0")</f>
        <v>1</v>
      </c>
      <c r="AA116" s="13">
        <f>IF(Z116&lt;6,,IF(Z116&gt;=6,IF(SMALL(S116:Y116,1)=0,SMALL(S116:Y116,2),SMALL(S116:Y116,1))))</f>
        <v>0</v>
      </c>
      <c r="AB116" s="13">
        <f>IF(Z116&gt;=7,SMALL(S116:Y116,2),)</f>
        <v>0</v>
      </c>
    </row>
    <row r="117" spans="1:28" ht="13.5" thickBot="1">
      <c r="A117" s="20">
        <f>RANK(R117,$R$7:$R$185)</f>
        <v>110</v>
      </c>
      <c r="B117" s="17" t="s">
        <v>47</v>
      </c>
      <c r="C117" s="7" t="s">
        <v>60</v>
      </c>
      <c r="D117" s="31"/>
      <c r="E117" s="33">
        <f>IF(ISBLANK(D117),,IF(OR(D117="DNS",D117="DSQ",D117="OCS",D117="DNF"),((S$5+1)-S$5/Wettfahrt)*100*Faktor/S$5,((S$5+1)-D117/Wettfahrt)*100*Faktor/S$5))</f>
        <v>0</v>
      </c>
      <c r="F117" s="31"/>
      <c r="G117" s="33">
        <f>IF(ISBLANK(F117),,IF(OR(F117="DNS",F117="DSQ",F117="OCS",F117="DNF"),((T$5+1)-T$5/Wettfahrt)*100*Faktor/T$5,((T$5+1)-F117/Wettfahrt)*100*Faktor/T$5))</f>
        <v>0</v>
      </c>
      <c r="H117" s="31"/>
      <c r="I117" s="33">
        <f>IF(ISBLANK(H117),,IF(OR(H117="DNS",H117="DSQ",H117="OCS",H117="DNF"),((U$5+1)-U$5/Wettfahrt)*100*Faktor/U$5,((U$5+1)-H117/Wettfahrt)*100*Faktor/U$5))</f>
        <v>0</v>
      </c>
      <c r="J117" s="31"/>
      <c r="K117" s="33">
        <f>IF(ISBLANK(J117),,IF(OR(J117="DNS",J117="DSQ",J117="OCS",J117="DNF"),((V$5+1)-V$5/Wettfahrt)*100*Faktor/V$5,((V$5+1)-J117/Wettfahrt)*100*Faktor/V$5))</f>
        <v>0</v>
      </c>
      <c r="L117" s="31"/>
      <c r="M117" s="33">
        <f>IF(ISBLANK(L117),,IF(OR(L117="DNS",L117="DSQ",L117="OCS",L117="DNF"),((W$5+1)-W$5/Wettfahrt)*100*Faktor/W$5,((W$5+1)-L117/Wettfahrt)*100*Faktor/W$5))</f>
        <v>0</v>
      </c>
      <c r="N117" s="31"/>
      <c r="O117" s="33">
        <f>IF(ISBLANK(N117),,IF(OR(N117="DNS",N117="DSQ",N117="OCS",N117="DNF"),((X$5+1)-X$5/Wettfahrt)*100*Faktor/X$5,((X$5+1)-N117/Wettfahrt)*100*Faktor/X$5))</f>
        <v>0</v>
      </c>
      <c r="P117" s="31">
        <v>22</v>
      </c>
      <c r="Q117" s="33">
        <f>IF(ISBLANK(P117),,IF(OR(P117="DNS",P117="DSQ",P117="OCS",P117="DNF"),((Y$5+1)-Y$5/Wettfahrt)*100*Faktor/Y$5,((Y$5+1)-P117/Wettfahrt)*100*Faktor/Y$5))</f>
        <v>32.25806451612903</v>
      </c>
      <c r="R117" s="27">
        <f>SUM(S117:Y117)-SUM(AA117:AB117)</f>
        <v>32.25806451612903</v>
      </c>
      <c r="S117" s="13">
        <f>E117</f>
        <v>0</v>
      </c>
      <c r="T117" s="14">
        <f>G117</f>
        <v>0</v>
      </c>
      <c r="U117" s="13">
        <f>I117</f>
        <v>0</v>
      </c>
      <c r="V117" s="13">
        <f>K117</f>
        <v>0</v>
      </c>
      <c r="W117" s="13">
        <f>M117</f>
        <v>0</v>
      </c>
      <c r="X117" s="13">
        <f>O117</f>
        <v>0</v>
      </c>
      <c r="Y117" s="13">
        <f>Q117</f>
        <v>32.25806451612903</v>
      </c>
      <c r="Z117" s="11">
        <f>COUNTIF(S117:Y117,"&gt;0")</f>
        <v>1</v>
      </c>
      <c r="AA117" s="13">
        <f>IF(Z117&lt;6,,IF(Z117&gt;=6,IF(SMALL(S117:Y117,1)=0,SMALL(S117:Y117,2),SMALL(S117:Y117,1))))</f>
        <v>0</v>
      </c>
      <c r="AB117" s="13">
        <f>IF(Z117&gt;=7,SMALL(S117:Y117,2),)</f>
        <v>0</v>
      </c>
    </row>
    <row r="118" spans="1:28" ht="13.5" thickBot="1">
      <c r="A118" s="20">
        <f>RANK(R118,$R$7:$R$185)</f>
        <v>112</v>
      </c>
      <c r="B118" s="17" t="s">
        <v>254</v>
      </c>
      <c r="C118" s="7" t="s">
        <v>93</v>
      </c>
      <c r="D118" s="31"/>
      <c r="E118" s="33">
        <f>IF(ISBLANK(D118),,IF(OR(D118="DNS",D118="DSQ",D118="OCS",D118="DNF"),((S$5+1)-S$5/Wettfahrt)*100*Faktor/S$5,((S$5+1)-D118/Wettfahrt)*100*Faktor/S$5))</f>
        <v>0</v>
      </c>
      <c r="F118" s="31"/>
      <c r="G118" s="33">
        <f>IF(ISBLANK(F118),,IF(OR(F118="DNS",F118="DSQ",F118="OCS",F118="DNF"),((T$5+1)-T$5/Wettfahrt)*100*Faktor/T$5,((T$5+1)-F118/Wettfahrt)*100*Faktor/T$5))</f>
        <v>0</v>
      </c>
      <c r="H118" s="31"/>
      <c r="I118" s="33">
        <f>IF(ISBLANK(H118),,IF(OR(H118="DNS",H118="DSQ",H118="OCS",H118="DNF"),((U$5+1)-U$5/Wettfahrt)*100*Faktor/U$5,((U$5+1)-H118/Wettfahrt)*100*Faktor/U$5))</f>
        <v>0</v>
      </c>
      <c r="J118" s="31">
        <v>20</v>
      </c>
      <c r="K118" s="33">
        <f>IF(ISBLANK(J118),,IF(OR(J118="DNS",J118="DSQ",J118="OCS",J118="DNF"),((V$5+1)-V$5/Wettfahrt)*100*Faktor/V$5,((V$5+1)-J118/Wettfahrt)*100*Faktor/V$5))</f>
        <v>29.62962962962963</v>
      </c>
      <c r="L118" s="31"/>
      <c r="M118" s="33">
        <f>IF(ISBLANK(L118),,IF(OR(L118="DNS",L118="DSQ",L118="OCS",L118="DNF"),((W$5+1)-W$5/Wettfahrt)*100*Faktor/W$5,((W$5+1)-L118/Wettfahrt)*100*Faktor/W$5))</f>
        <v>0</v>
      </c>
      <c r="N118" s="31"/>
      <c r="O118" s="33">
        <f>IF(ISBLANK(N118),,IF(OR(N118="DNS",N118="DSQ",N118="OCS",N118="DNF"),((X$5+1)-X$5/Wettfahrt)*100*Faktor/X$5,((X$5+1)-N118/Wettfahrt)*100*Faktor/X$5))</f>
        <v>0</v>
      </c>
      <c r="P118" s="31"/>
      <c r="Q118" s="33">
        <f>IF(ISBLANK(P118),,IF(OR(P118="DNS",P118="DSQ",P118="OCS",P118="DNF"),((Y$5+1)-Y$5/Wettfahrt)*100*Faktor/Y$5,((Y$5+1)-P118/Wettfahrt)*100*Faktor/Y$5))</f>
        <v>0</v>
      </c>
      <c r="R118" s="27">
        <f>SUM(S118:Y118)-SUM(AA118:AB118)</f>
        <v>29.62962962962963</v>
      </c>
      <c r="S118" s="13">
        <f>E118</f>
        <v>0</v>
      </c>
      <c r="T118" s="14">
        <f>G118</f>
        <v>0</v>
      </c>
      <c r="U118" s="13">
        <f>I118</f>
        <v>0</v>
      </c>
      <c r="V118" s="13">
        <f>K118</f>
        <v>29.62962962962963</v>
      </c>
      <c r="W118" s="13">
        <f>M118</f>
        <v>0</v>
      </c>
      <c r="X118" s="13">
        <f>O118</f>
        <v>0</v>
      </c>
      <c r="Y118" s="13">
        <f>Q118</f>
        <v>0</v>
      </c>
      <c r="Z118" s="11">
        <f>COUNTIF(S118:Y118,"&gt;0")</f>
        <v>1</v>
      </c>
      <c r="AA118" s="13">
        <f>IF(Z118&lt;6,,IF(Z118&gt;=6,IF(SMALL(S118:Y118,1)=0,SMALL(S118:Y118,2),SMALL(S118:Y118,1))))</f>
        <v>0</v>
      </c>
      <c r="AB118" s="13">
        <f>IF(Z118&gt;=7,SMALL(S118:Y118,2),)</f>
        <v>0</v>
      </c>
    </row>
    <row r="119" spans="1:28" ht="13.5" thickBot="1">
      <c r="A119" s="20">
        <f>RANK(R119,$R$7:$R$185)</f>
        <v>113</v>
      </c>
      <c r="B119" s="17" t="s">
        <v>236</v>
      </c>
      <c r="C119" s="7" t="s">
        <v>237</v>
      </c>
      <c r="D119" s="31" t="s">
        <v>241</v>
      </c>
      <c r="E119" s="33">
        <f>IF(ISBLANK(D119),,IF(OR(D119="DNS",D119="DSQ",D119="OCS",D119="DNF"),((S$5+1)-S$5/Wettfahrt)*100*Faktor/S$5,((S$5+1)-D119/Wettfahrt)*100*Faktor/S$5))</f>
        <v>3.8461538461538463</v>
      </c>
      <c r="F119" s="31"/>
      <c r="G119" s="33">
        <f>IF(ISBLANK(F119),,IF(OR(F119="DNS",F119="DSQ",F119="OCS",F119="DNF"),((T$5+1)-T$5/Wettfahrt)*100*Faktor/T$5,((T$5+1)-F119/Wettfahrt)*100*Faktor/T$5))</f>
        <v>0</v>
      </c>
      <c r="H119" s="31"/>
      <c r="I119" s="33">
        <f>IF(ISBLANK(H119),,IF(OR(H119="DNS",H119="DSQ",H119="OCS",H119="DNF"),((U$5+1)-U$5/Wettfahrt)*100*Faktor/U$5,((U$5+1)-H119/Wettfahrt)*100*Faktor/U$5))</f>
        <v>0</v>
      </c>
      <c r="J119" s="31"/>
      <c r="K119" s="33">
        <f>IF(ISBLANK(J119),,IF(OR(J119="DNS",J119="DSQ",J119="OCS",J119="DNF"),((V$5+1)-V$5/Wettfahrt)*100*Faktor/V$5,((V$5+1)-J119/Wettfahrt)*100*Faktor/V$5))</f>
        <v>0</v>
      </c>
      <c r="L119" s="31"/>
      <c r="M119" s="33">
        <f>IF(ISBLANK(L119),,IF(OR(L119="DNS",L119="DSQ",L119="OCS",L119="DNF"),((W$5+1)-W$5/Wettfahrt)*100*Faktor/W$5,((W$5+1)-L119/Wettfahrt)*100*Faktor/W$5))</f>
        <v>0</v>
      </c>
      <c r="N119" s="31"/>
      <c r="O119" s="33">
        <f>IF(ISBLANK(N119),,IF(OR(N119="DNS",N119="DSQ",N119="OCS",N119="DNF"),((X$5+1)-X$5/Wettfahrt)*100*Faktor/X$5,((X$5+1)-N119/Wettfahrt)*100*Faktor/X$5))</f>
        <v>0</v>
      </c>
      <c r="P119" s="31">
        <v>26</v>
      </c>
      <c r="Q119" s="33">
        <f>IF(ISBLANK(P119),,IF(OR(P119="DNS",P119="DSQ",P119="OCS",P119="DNF"),((Y$5+1)-Y$5/Wettfahrt)*100*Faktor/Y$5,((Y$5+1)-P119/Wettfahrt)*100*Faktor/Y$5))</f>
        <v>19.35483870967742</v>
      </c>
      <c r="R119" s="27">
        <f>SUM(S119:Y119)-SUM(AA119:AB119)</f>
        <v>23.200992555831267</v>
      </c>
      <c r="S119" s="13">
        <f>E119</f>
        <v>3.8461538461538463</v>
      </c>
      <c r="T119" s="14">
        <f>G119</f>
        <v>0</v>
      </c>
      <c r="U119" s="13">
        <f>I119</f>
        <v>0</v>
      </c>
      <c r="V119" s="13">
        <f>K119</f>
        <v>0</v>
      </c>
      <c r="W119" s="13">
        <f>M119</f>
        <v>0</v>
      </c>
      <c r="X119" s="13">
        <f>O119</f>
        <v>0</v>
      </c>
      <c r="Y119" s="13">
        <f>Q119</f>
        <v>19.35483870967742</v>
      </c>
      <c r="Z119" s="11">
        <f>COUNTIF(S119:Y119,"&gt;0")</f>
        <v>2</v>
      </c>
      <c r="AA119" s="13">
        <f>IF(Z119&lt;6,,IF(Z119&gt;=6,IF(SMALL(S119:Y119,1)=0,SMALL(S119:Y119,2),SMALL(S119:Y119,1))))</f>
        <v>0</v>
      </c>
      <c r="AB119" s="13">
        <f>IF(Z119&gt;=7,SMALL(S119:Y119,2),)</f>
        <v>0</v>
      </c>
    </row>
    <row r="120" spans="1:28" ht="13.5" thickBot="1">
      <c r="A120" s="20">
        <f>RANK(R120,$R$7:$R$185)</f>
        <v>114</v>
      </c>
      <c r="B120" s="17" t="s">
        <v>74</v>
      </c>
      <c r="C120" s="7" t="s">
        <v>235</v>
      </c>
      <c r="D120" s="31"/>
      <c r="E120" s="33">
        <f>IF(ISBLANK(D120),,IF(OR(D120="DNS",D120="DSQ",D120="OCS",D120="DNF"),((S$5+1)-S$5/Wettfahrt)*100*Faktor/S$5,((S$5+1)-D120/Wettfahrt)*100*Faktor/S$5))</f>
        <v>0</v>
      </c>
      <c r="F120" s="31"/>
      <c r="G120" s="33">
        <f>IF(ISBLANK(F120),,IF(OR(F120="DNS",F120="DSQ",F120="OCS",F120="DNF"),((T$5+1)-T$5/Wettfahrt)*100*Faktor/T$5,((T$5+1)-F120/Wettfahrt)*100*Faktor/T$5))</f>
        <v>0</v>
      </c>
      <c r="H120" s="31"/>
      <c r="I120" s="33">
        <f>IF(ISBLANK(H120),,IF(OR(H120="DNS",H120="DSQ",H120="OCS",H120="DNF"),((U$5+1)-U$5/Wettfahrt)*100*Faktor/U$5,((U$5+1)-H120/Wettfahrt)*100*Faktor/U$5))</f>
        <v>0</v>
      </c>
      <c r="J120" s="31"/>
      <c r="K120" s="33">
        <f>IF(ISBLANK(J120),,IF(OR(J120="DNS",J120="DSQ",J120="OCS",J120="DNF"),((V$5+1)-V$5/Wettfahrt)*100*Faktor/V$5,((V$5+1)-J120/Wettfahrt)*100*Faktor/V$5))</f>
        <v>0</v>
      </c>
      <c r="L120" s="31"/>
      <c r="M120" s="33">
        <f>IF(ISBLANK(L120),,IF(OR(L120="DNS",L120="DSQ",L120="OCS",L120="DNF"),((W$5+1)-W$5/Wettfahrt)*100*Faktor/W$5,((W$5+1)-L120/Wettfahrt)*100*Faktor/W$5))</f>
        <v>0</v>
      </c>
      <c r="N120" s="31"/>
      <c r="O120" s="33">
        <f>IF(ISBLANK(N120),,IF(OR(N120="DNS",N120="DSQ",N120="OCS",N120="DNF"),((X$5+1)-X$5/Wettfahrt)*100*Faktor/X$5,((X$5+1)-N120/Wettfahrt)*100*Faktor/X$5))</f>
        <v>0</v>
      </c>
      <c r="P120" s="31">
        <v>25</v>
      </c>
      <c r="Q120" s="33">
        <f>IF(ISBLANK(P120),,IF(OR(P120="DNS",P120="DSQ",P120="OCS",P120="DNF"),((Y$5+1)-Y$5/Wettfahrt)*100*Faktor/Y$5,((Y$5+1)-P120/Wettfahrt)*100*Faktor/Y$5))</f>
        <v>22.580645161290324</v>
      </c>
      <c r="R120" s="27">
        <f>SUM(S120:Y120)-SUM(AA120:AB120)</f>
        <v>22.580645161290324</v>
      </c>
      <c r="S120" s="13">
        <f>E120</f>
        <v>0</v>
      </c>
      <c r="T120" s="14">
        <f>G120</f>
        <v>0</v>
      </c>
      <c r="U120" s="13">
        <f>I120</f>
        <v>0</v>
      </c>
      <c r="V120" s="13">
        <f>K120</f>
        <v>0</v>
      </c>
      <c r="W120" s="13">
        <f>M120</f>
        <v>0</v>
      </c>
      <c r="X120" s="13">
        <f>O120</f>
        <v>0</v>
      </c>
      <c r="Y120" s="13">
        <f>Q120</f>
        <v>22.580645161290324</v>
      </c>
      <c r="Z120" s="11">
        <f>COUNTIF(S120:Y120,"&gt;0")</f>
        <v>1</v>
      </c>
      <c r="AA120" s="13">
        <f>IF(Z120&lt;6,,IF(Z120&gt;=6,IF(SMALL(S120:Y120,1)=0,SMALL(S120:Y120,2),SMALL(S120:Y120,1))))</f>
        <v>0</v>
      </c>
      <c r="AB120" s="13">
        <f>IF(Z120&gt;=7,SMALL(S120:Y120,2),)</f>
        <v>0</v>
      </c>
    </row>
    <row r="121" spans="1:28" ht="13.5" thickBot="1">
      <c r="A121" s="20">
        <f>RANK(R121,$R$7:$R$185)</f>
        <v>115</v>
      </c>
      <c r="B121" s="17" t="s">
        <v>196</v>
      </c>
      <c r="C121" s="7" t="s">
        <v>32</v>
      </c>
      <c r="D121" s="31"/>
      <c r="E121" s="33">
        <f>IF(ISBLANK(D121),,IF(OR(D121="DNS",D121="DSQ",D121="OCS",D121="DNF"),((S$5+1)-S$5/Wettfahrt)*100*Faktor/S$5,((S$5+1)-D121/Wettfahrt)*100*Faktor/S$5))</f>
        <v>0</v>
      </c>
      <c r="F121" s="31"/>
      <c r="G121" s="33">
        <f>IF(ISBLANK(F121),,IF(OR(F121="DNS",F121="DSQ",F121="OCS",F121="DNF"),((T$5+1)-T$5/Wettfahrt)*100*Faktor/T$5,((T$5+1)-F121/Wettfahrt)*100*Faktor/T$5))</f>
        <v>0</v>
      </c>
      <c r="H121" s="31"/>
      <c r="I121" s="33">
        <f>IF(ISBLANK(H121),,IF(OR(H121="DNS",H121="DSQ",H121="OCS",H121="DNF"),((U$5+1)-U$5/Wettfahrt)*100*Faktor/U$5,((U$5+1)-H121/Wettfahrt)*100*Faktor/U$5))</f>
        <v>0</v>
      </c>
      <c r="J121" s="31">
        <v>22</v>
      </c>
      <c r="K121" s="33">
        <f>IF(ISBLANK(J121),,IF(OR(J121="DNS",J121="DSQ",J121="OCS",J121="DNF"),((V$5+1)-V$5/Wettfahrt)*100*Faktor/V$5,((V$5+1)-J121/Wettfahrt)*100*Faktor/V$5))</f>
        <v>22.22222222222222</v>
      </c>
      <c r="L121" s="31"/>
      <c r="M121" s="33">
        <f>IF(ISBLANK(L121),,IF(OR(L121="DNS",L121="DSQ",L121="OCS",L121="DNF"),((W$5+1)-W$5/Wettfahrt)*100*Faktor/W$5,((W$5+1)-L121/Wettfahrt)*100*Faktor/W$5))</f>
        <v>0</v>
      </c>
      <c r="N121" s="31"/>
      <c r="O121" s="33">
        <f>IF(ISBLANK(N121),,IF(OR(N121="DNS",N121="DSQ",N121="OCS",N121="DNF"),((X$5+1)-X$5/Wettfahrt)*100*Faktor/X$5,((X$5+1)-N121/Wettfahrt)*100*Faktor/X$5))</f>
        <v>0</v>
      </c>
      <c r="P121" s="31"/>
      <c r="Q121" s="33">
        <f>IF(ISBLANK(P121),,IF(OR(P121="DNS",P121="DSQ",P121="OCS",P121="DNF"),((Y$5+1)-Y$5/Wettfahrt)*100*Faktor/Y$5,((Y$5+1)-P121/Wettfahrt)*100*Faktor/Y$5))</f>
        <v>0</v>
      </c>
      <c r="R121" s="27">
        <f>SUM(S121:Y121)-SUM(AA121:AB121)</f>
        <v>22.22222222222222</v>
      </c>
      <c r="S121" s="13">
        <f>E121</f>
        <v>0</v>
      </c>
      <c r="T121" s="14">
        <f>G121</f>
        <v>0</v>
      </c>
      <c r="U121" s="13">
        <f>I121</f>
        <v>0</v>
      </c>
      <c r="V121" s="13">
        <f>K121</f>
        <v>22.22222222222222</v>
      </c>
      <c r="W121" s="13">
        <f>M121</f>
        <v>0</v>
      </c>
      <c r="X121" s="13">
        <f>O121</f>
        <v>0</v>
      </c>
      <c r="Y121" s="13">
        <f>Q121</f>
        <v>0</v>
      </c>
      <c r="Z121" s="11">
        <f>COUNTIF(S121:Y121,"&gt;0")</f>
        <v>1</v>
      </c>
      <c r="AA121" s="13">
        <f>IF(Z121&lt;6,,IF(Z121&gt;=6,IF(SMALL(S121:Y121,1)=0,SMALL(S121:Y121,2),SMALL(S121:Y121,1))))</f>
        <v>0</v>
      </c>
      <c r="AB121" s="13">
        <f>IF(Z121&gt;=7,SMALL(S121:Y121,2),)</f>
        <v>0</v>
      </c>
    </row>
    <row r="122" spans="1:28" ht="13.5" thickBot="1">
      <c r="A122" s="20">
        <f>RANK(R122,$R$7:$R$185)</f>
        <v>115</v>
      </c>
      <c r="B122" s="17" t="s">
        <v>196</v>
      </c>
      <c r="C122" s="7" t="s">
        <v>255</v>
      </c>
      <c r="D122" s="31"/>
      <c r="E122" s="33">
        <f>IF(ISBLANK(D122),,IF(OR(D122="DNS",D122="DSQ",D122="OCS",D122="DNF"),((S$5+1)-S$5/Wettfahrt)*100*Faktor/S$5,((S$5+1)-D122/Wettfahrt)*100*Faktor/S$5))</f>
        <v>0</v>
      </c>
      <c r="F122" s="31"/>
      <c r="G122" s="33">
        <f>IF(ISBLANK(F122),,IF(OR(F122="DNS",F122="DSQ",F122="OCS",F122="DNF"),((T$5+1)-T$5/Wettfahrt)*100*Faktor/T$5,((T$5+1)-F122/Wettfahrt)*100*Faktor/T$5))</f>
        <v>0</v>
      </c>
      <c r="H122" s="31"/>
      <c r="I122" s="33">
        <f>IF(ISBLANK(H122),,IF(OR(H122="DNS",H122="DSQ",H122="OCS",H122="DNF"),((U$5+1)-U$5/Wettfahrt)*100*Faktor/U$5,((U$5+1)-H122/Wettfahrt)*100*Faktor/U$5))</f>
        <v>0</v>
      </c>
      <c r="J122" s="31">
        <v>22</v>
      </c>
      <c r="K122" s="33">
        <f>IF(ISBLANK(J122),,IF(OR(J122="DNS",J122="DSQ",J122="OCS",J122="DNF"),((V$5+1)-V$5/Wettfahrt)*100*Faktor/V$5,((V$5+1)-J122/Wettfahrt)*100*Faktor/V$5))</f>
        <v>22.22222222222222</v>
      </c>
      <c r="L122" s="31"/>
      <c r="M122" s="33">
        <f>IF(ISBLANK(L122),,IF(OR(L122="DNS",L122="DSQ",L122="OCS",L122="DNF"),((W$5+1)-W$5/Wettfahrt)*100*Faktor/W$5,((W$5+1)-L122/Wettfahrt)*100*Faktor/W$5))</f>
        <v>0</v>
      </c>
      <c r="N122" s="31"/>
      <c r="O122" s="33">
        <f>IF(ISBLANK(N122),,IF(OR(N122="DNS",N122="DSQ",N122="OCS",N122="DNF"),((X$5+1)-X$5/Wettfahrt)*100*Faktor/X$5,((X$5+1)-N122/Wettfahrt)*100*Faktor/X$5))</f>
        <v>0</v>
      </c>
      <c r="P122" s="31"/>
      <c r="Q122" s="33">
        <f>IF(ISBLANK(P122),,IF(OR(P122="DNS",P122="DSQ",P122="OCS",P122="DNF"),((Y$5+1)-Y$5/Wettfahrt)*100*Faktor/Y$5,((Y$5+1)-P122/Wettfahrt)*100*Faktor/Y$5))</f>
        <v>0</v>
      </c>
      <c r="R122" s="27">
        <f>SUM(S122:Y122)-SUM(AA122:AB122)</f>
        <v>22.22222222222222</v>
      </c>
      <c r="S122" s="13">
        <f>E122</f>
        <v>0</v>
      </c>
      <c r="T122" s="14">
        <f>G122</f>
        <v>0</v>
      </c>
      <c r="U122" s="13">
        <f>I122</f>
        <v>0</v>
      </c>
      <c r="V122" s="13">
        <f>K122</f>
        <v>22.22222222222222</v>
      </c>
      <c r="W122" s="13">
        <f>M122</f>
        <v>0</v>
      </c>
      <c r="X122" s="13">
        <f>O122</f>
        <v>0</v>
      </c>
      <c r="Y122" s="13">
        <f>Q122</f>
        <v>0</v>
      </c>
      <c r="Z122" s="11">
        <f>COUNTIF(S122:Y122,"&gt;0")</f>
        <v>1</v>
      </c>
      <c r="AA122" s="13">
        <f>IF(Z122&lt;6,,IF(Z122&gt;=6,IF(SMALL(S122:Y122,1)=0,SMALL(S122:Y122,2),SMALL(S122:Y122,1))))</f>
        <v>0</v>
      </c>
      <c r="AB122" s="13">
        <f>IF(Z122&gt;=7,SMALL(S122:Y122,2),)</f>
        <v>0</v>
      </c>
    </row>
    <row r="123" spans="1:28" ht="13.5" thickBot="1">
      <c r="A123" s="20">
        <f>RANK(R123,$R$7:$R$185)</f>
        <v>117</v>
      </c>
      <c r="B123" s="17" t="s">
        <v>40</v>
      </c>
      <c r="C123" s="7" t="s">
        <v>62</v>
      </c>
      <c r="D123" s="31"/>
      <c r="E123" s="33">
        <f>IF(ISBLANK(D123),,IF(OR(D123="DNS",D123="DSQ",D123="OCS",D123="DNF"),((S$5+1)-S$5/Wettfahrt)*100*Faktor/S$5,((S$5+1)-D123/Wettfahrt)*100*Faktor/S$5))</f>
        <v>0</v>
      </c>
      <c r="F123" s="31"/>
      <c r="G123" s="33">
        <f>IF(ISBLANK(F123),,IF(OR(F123="DNS",F123="DSQ",F123="OCS",F123="DNF"),((T$5+1)-T$5/Wettfahrt)*100*Faktor/T$5,((T$5+1)-F123/Wettfahrt)*100*Faktor/T$5))</f>
        <v>0</v>
      </c>
      <c r="H123" s="31"/>
      <c r="I123" s="33">
        <f>IF(ISBLANK(H123),,IF(OR(H123="DNS",H123="DSQ",H123="OCS",H123="DNF"),((U$5+1)-U$5/Wettfahrt)*100*Faktor/U$5,((U$5+1)-H123/Wettfahrt)*100*Faktor/U$5))</f>
        <v>0</v>
      </c>
      <c r="J123" s="31"/>
      <c r="K123" s="33">
        <f>IF(ISBLANK(J123),,IF(OR(J123="DNS",J123="DSQ",J123="OCS",J123="DNF"),((V$5+1)-V$5/Wettfahrt)*100*Faktor/V$5,((V$5+1)-J123/Wettfahrt)*100*Faktor/V$5))</f>
        <v>0</v>
      </c>
      <c r="L123" s="31">
        <v>24</v>
      </c>
      <c r="M123" s="33">
        <f>IF(ISBLANK(L123),,IF(OR(L123="DNS",L123="DSQ",L123="OCS",L123="DNF"),((W$5+1)-W$5/Wettfahrt)*100*Faktor/W$5,((W$5+1)-L123/Wettfahrt)*100*Faktor/W$5))</f>
        <v>14.814814814814815</v>
      </c>
      <c r="N123" s="31" t="s">
        <v>244</v>
      </c>
      <c r="O123" s="33">
        <f>IF(ISBLANK(N123),,IF(OR(N123="DNS",N123="DSQ",N123="OCS",N123="DNF"),((X$5+1)-X$5/Wettfahrt)*100*Faktor/X$5,((X$5+1)-N123/Wettfahrt)*100*Faktor/X$5))</f>
        <v>6.666666666666667</v>
      </c>
      <c r="P123" s="31"/>
      <c r="Q123" s="33">
        <f>IF(ISBLANK(P123),,IF(OR(P123="DNS",P123="DSQ",P123="OCS",P123="DNF"),((Y$5+1)-Y$5/Wettfahrt)*100*Faktor/Y$5,((Y$5+1)-P123/Wettfahrt)*100*Faktor/Y$5))</f>
        <v>0</v>
      </c>
      <c r="R123" s="27">
        <f>SUM(S123:Y123)-SUM(AA123:AB123)</f>
        <v>21.48148148148148</v>
      </c>
      <c r="S123" s="13">
        <f>E123</f>
        <v>0</v>
      </c>
      <c r="T123" s="14">
        <f>G123</f>
        <v>0</v>
      </c>
      <c r="U123" s="13">
        <f>I123</f>
        <v>0</v>
      </c>
      <c r="V123" s="13">
        <f>K123</f>
        <v>0</v>
      </c>
      <c r="W123" s="13">
        <f>M123</f>
        <v>14.814814814814815</v>
      </c>
      <c r="X123" s="13">
        <f>O123</f>
        <v>6.666666666666667</v>
      </c>
      <c r="Y123" s="13">
        <f>Q123</f>
        <v>0</v>
      </c>
      <c r="Z123" s="11">
        <f>COUNTIF(S123:Y123,"&gt;0")</f>
        <v>2</v>
      </c>
      <c r="AA123" s="13">
        <f>IF(Z123&lt;6,,IF(Z123&gt;=6,IF(SMALL(S123:Y123,1)=0,SMALL(S123:Y123,2),SMALL(S123:Y123,1))))</f>
        <v>0</v>
      </c>
      <c r="AB123" s="13">
        <f>IF(Z123&gt;=7,SMALL(S123:Y123,2),)</f>
        <v>0</v>
      </c>
    </row>
    <row r="124" spans="1:28" ht="13.5" thickBot="1">
      <c r="A124" s="20">
        <f>RANK(R124,$R$7:$R$185)</f>
        <v>117</v>
      </c>
      <c r="B124" s="17" t="s">
        <v>40</v>
      </c>
      <c r="C124" s="7" t="s">
        <v>27</v>
      </c>
      <c r="D124" s="31"/>
      <c r="E124" s="33">
        <f>IF(ISBLANK(D124),,IF(OR(D124="DNS",D124="DSQ",D124="OCS",D124="DNF"),((S$5+1)-S$5/Wettfahrt)*100*Faktor/S$5,((S$5+1)-D124/Wettfahrt)*100*Faktor/S$5))</f>
        <v>0</v>
      </c>
      <c r="F124" s="31"/>
      <c r="G124" s="33">
        <f>IF(ISBLANK(F124),,IF(OR(F124="DNS",F124="DSQ",F124="OCS",F124="DNF"),((T$5+1)-T$5/Wettfahrt)*100*Faktor/T$5,((T$5+1)-F124/Wettfahrt)*100*Faktor/T$5))</f>
        <v>0</v>
      </c>
      <c r="H124" s="31"/>
      <c r="I124" s="33">
        <f>IF(ISBLANK(H124),,IF(OR(H124="DNS",H124="DSQ",H124="OCS",H124="DNF"),((U$5+1)-U$5/Wettfahrt)*100*Faktor/U$5,((U$5+1)-H124/Wettfahrt)*100*Faktor/U$5))</f>
        <v>0</v>
      </c>
      <c r="J124" s="31"/>
      <c r="K124" s="33">
        <f>IF(ISBLANK(J124),,IF(OR(J124="DNS",J124="DSQ",J124="OCS",J124="DNF"),((V$5+1)-V$5/Wettfahrt)*100*Faktor/V$5,((V$5+1)-J124/Wettfahrt)*100*Faktor/V$5))</f>
        <v>0</v>
      </c>
      <c r="L124" s="31">
        <v>24</v>
      </c>
      <c r="M124" s="33">
        <f>IF(ISBLANK(L124),,IF(OR(L124="DNS",L124="DSQ",L124="OCS",L124="DNF"),((W$5+1)-W$5/Wettfahrt)*100*Faktor/W$5,((W$5+1)-L124/Wettfahrt)*100*Faktor/W$5))</f>
        <v>14.814814814814815</v>
      </c>
      <c r="N124" s="31" t="s">
        <v>244</v>
      </c>
      <c r="O124" s="33">
        <f>IF(ISBLANK(N124),,IF(OR(N124="DNS",N124="DSQ",N124="OCS",N124="DNF"),((X$5+1)-X$5/Wettfahrt)*100*Faktor/X$5,((X$5+1)-N124/Wettfahrt)*100*Faktor/X$5))</f>
        <v>6.666666666666667</v>
      </c>
      <c r="P124" s="31"/>
      <c r="Q124" s="33">
        <f>IF(ISBLANK(P124),,IF(OR(P124="DNS",P124="DSQ",P124="OCS",P124="DNF"),((Y$5+1)-Y$5/Wettfahrt)*100*Faktor/Y$5,((Y$5+1)-P124/Wettfahrt)*100*Faktor/Y$5))</f>
        <v>0</v>
      </c>
      <c r="R124" s="27">
        <f>SUM(S124:Y124)-SUM(AA124:AB124)</f>
        <v>21.48148148148148</v>
      </c>
      <c r="S124" s="13">
        <f>E124</f>
        <v>0</v>
      </c>
      <c r="T124" s="14">
        <f>G124</f>
        <v>0</v>
      </c>
      <c r="U124" s="13">
        <f>I124</f>
        <v>0</v>
      </c>
      <c r="V124" s="13">
        <f>K124</f>
        <v>0</v>
      </c>
      <c r="W124" s="13">
        <f>M124</f>
        <v>14.814814814814815</v>
      </c>
      <c r="X124" s="13">
        <f>O124</f>
        <v>6.666666666666667</v>
      </c>
      <c r="Y124" s="13">
        <f>Q124</f>
        <v>0</v>
      </c>
      <c r="Z124" s="11">
        <f>COUNTIF(S124:Y124,"&gt;0")</f>
        <v>2</v>
      </c>
      <c r="AA124" s="13">
        <f>IF(Z124&lt;6,,IF(Z124&gt;=6,IF(SMALL(S124:Y124,1)=0,SMALL(S124:Y124,2),SMALL(S124:Y124,1))))</f>
        <v>0</v>
      </c>
      <c r="AB124" s="13">
        <f>IF(Z124&gt;=7,SMALL(S124:Y124,2),)</f>
        <v>0</v>
      </c>
    </row>
    <row r="125" spans="1:28" ht="13.5" thickBot="1">
      <c r="A125" s="20">
        <f>RANK(R125,$R$7:$R$185)</f>
        <v>119</v>
      </c>
      <c r="B125" s="17" t="s">
        <v>126</v>
      </c>
      <c r="C125" s="7" t="s">
        <v>173</v>
      </c>
      <c r="D125" s="31"/>
      <c r="E125" s="33">
        <f>IF(ISBLANK(D125),,IF(OR(D125="DNS",D125="DSQ",D125="OCS",D125="DNF"),((S$5+1)-S$5/Wettfahrt)*100*Faktor/S$5,((S$5+1)-D125/Wettfahrt)*100*Faktor/S$5))</f>
        <v>0</v>
      </c>
      <c r="F125" s="31"/>
      <c r="G125" s="33">
        <f>IF(ISBLANK(F125),,IF(OR(F125="DNS",F125="DSQ",F125="OCS",F125="DNF"),((T$5+1)-T$5/Wettfahrt)*100*Faktor/T$5,((T$5+1)-F125/Wettfahrt)*100*Faktor/T$5))</f>
        <v>0</v>
      </c>
      <c r="H125" s="31" t="s">
        <v>244</v>
      </c>
      <c r="I125" s="33">
        <f>IF(ISBLANK(H125),,IF(OR(H125="DNS",H125="DSQ",H125="OCS",H125="DNF"),((U$5+1)-U$5/Wettfahrt)*100*Faktor/U$5,((U$5+1)-H125/Wettfahrt)*100*Faktor/U$5))</f>
        <v>5.2631578947368425</v>
      </c>
      <c r="J125" s="31"/>
      <c r="K125" s="33">
        <f>IF(ISBLANK(J125),,IF(OR(J125="DNS",J125="DSQ",J125="OCS",J125="DNF"),((V$5+1)-V$5/Wettfahrt)*100*Faktor/V$5,((V$5+1)-J125/Wettfahrt)*100*Faktor/V$5))</f>
        <v>0</v>
      </c>
      <c r="L125" s="31">
        <v>27</v>
      </c>
      <c r="M125" s="33">
        <f>IF(ISBLANK(L125),,IF(OR(L125="DNS",L125="DSQ",L125="OCS",L125="DNF"),((W$5+1)-W$5/Wettfahrt)*100*Faktor/W$5,((W$5+1)-L125/Wettfahrt)*100*Faktor/W$5))</f>
        <v>3.7037037037037037</v>
      </c>
      <c r="N125" s="31" t="s">
        <v>250</v>
      </c>
      <c r="O125" s="33">
        <f>IF(ISBLANK(N125),,IF(OR(N125="DNS",N125="DSQ",N125="OCS",N125="DNF"),((X$5+1)-X$5/Wettfahrt)*100*Faktor/X$5,((X$5+1)-N125/Wettfahrt)*100*Faktor/X$5))</f>
        <v>6.666666666666667</v>
      </c>
      <c r="P125" s="31" t="s">
        <v>261</v>
      </c>
      <c r="Q125" s="33">
        <f>IF(ISBLANK(P125),,IF(OR(P125="DNS",P125="DSQ",P125="OCS",P125="DNF"),((Y$5+1)-Y$5/Wettfahrt)*100*Faktor/Y$5,((Y$5+1)-P125/Wettfahrt)*100*Faktor/Y$5))</f>
        <v>3.225806451612903</v>
      </c>
      <c r="R125" s="27">
        <f>SUM(S125:Y125)-SUM(AA125:AB125)</f>
        <v>18.859334716720117</v>
      </c>
      <c r="S125" s="13">
        <f>E125</f>
        <v>0</v>
      </c>
      <c r="T125" s="14">
        <f>G125</f>
        <v>0</v>
      </c>
      <c r="U125" s="13">
        <f>I125</f>
        <v>5.2631578947368425</v>
      </c>
      <c r="V125" s="13">
        <f>K125</f>
        <v>0</v>
      </c>
      <c r="W125" s="13">
        <f>M125</f>
        <v>3.7037037037037037</v>
      </c>
      <c r="X125" s="13">
        <f>O125</f>
        <v>6.666666666666667</v>
      </c>
      <c r="Y125" s="13">
        <f>Q125</f>
        <v>3.225806451612903</v>
      </c>
      <c r="Z125" s="11">
        <f>COUNTIF(S125:Y125,"&gt;0")</f>
        <v>4</v>
      </c>
      <c r="AA125" s="13">
        <f>IF(Z125&lt;6,,IF(Z125&gt;=6,IF(SMALL(S125:Y125,1)=0,SMALL(S125:Y125,2),SMALL(S125:Y125,1))))</f>
        <v>0</v>
      </c>
      <c r="AB125" s="13">
        <f>IF(Z125&gt;=7,SMALL(S125:Y125,2),)</f>
        <v>0</v>
      </c>
    </row>
    <row r="126" spans="1:28" ht="13.5" thickBot="1">
      <c r="A126" s="20">
        <f>RANK(R126,$R$7:$R$185)</f>
        <v>120</v>
      </c>
      <c r="B126" s="17" t="s">
        <v>228</v>
      </c>
      <c r="C126" s="7" t="s">
        <v>229</v>
      </c>
      <c r="D126" s="31"/>
      <c r="E126" s="33">
        <f>IF(ISBLANK(D126),,IF(OR(D126="DNS",D126="DSQ",D126="OCS",D126="DNF"),((S$5+1)-S$5/Wettfahrt)*100*Faktor/S$5,((S$5+1)-D126/Wettfahrt)*100*Faktor/S$5))</f>
        <v>0</v>
      </c>
      <c r="F126" s="31">
        <v>15</v>
      </c>
      <c r="G126" s="33">
        <f>IF(ISBLANK(F126),,IF(OR(F126="DNS",F126="DSQ",F126="OCS",F126="DNF"),((T$5+1)-T$5/Wettfahrt)*100*Faktor/T$5,((T$5+1)-F126/Wettfahrt)*100*Faktor/T$5))</f>
        <v>17.647058823529413</v>
      </c>
      <c r="H126" s="31"/>
      <c r="I126" s="33">
        <f>IF(ISBLANK(H126),,IF(OR(H126="DNS",H126="DSQ",H126="OCS",H126="DNF"),((U$5+1)-U$5/Wettfahrt)*100*Faktor/U$5,((U$5+1)-H126/Wettfahrt)*100*Faktor/U$5))</f>
        <v>0</v>
      </c>
      <c r="J126" s="31"/>
      <c r="K126" s="33">
        <f>IF(ISBLANK(J126),,IF(OR(J126="DNS",J126="DSQ",J126="OCS",J126="DNF"),((V$5+1)-V$5/Wettfahrt)*100*Faktor/V$5,((V$5+1)-J126/Wettfahrt)*100*Faktor/V$5))</f>
        <v>0</v>
      </c>
      <c r="L126" s="31"/>
      <c r="M126" s="33">
        <f>IF(ISBLANK(L126),,IF(OR(L126="DNS",L126="DSQ",L126="OCS",L126="DNF"),((W$5+1)-W$5/Wettfahrt)*100*Faktor/W$5,((W$5+1)-L126/Wettfahrt)*100*Faktor/W$5))</f>
        <v>0</v>
      </c>
      <c r="N126" s="31"/>
      <c r="O126" s="33">
        <f>IF(ISBLANK(N126),,IF(OR(N126="DNS",N126="DSQ",N126="OCS",N126="DNF"),((X$5+1)-X$5/Wettfahrt)*100*Faktor/X$5,((X$5+1)-N126/Wettfahrt)*100*Faktor/X$5))</f>
        <v>0</v>
      </c>
      <c r="P126" s="31"/>
      <c r="Q126" s="33">
        <f>IF(ISBLANK(P126),,IF(OR(P126="DNS",P126="DSQ",P126="OCS",P126="DNF"),((Y$5+1)-Y$5/Wettfahrt)*100*Faktor/Y$5,((Y$5+1)-P126/Wettfahrt)*100*Faktor/Y$5))</f>
        <v>0</v>
      </c>
      <c r="R126" s="27">
        <f>SUM(S126:Y126)-SUM(AA126:AB126)</f>
        <v>17.647058823529413</v>
      </c>
      <c r="S126" s="13">
        <f>E126</f>
        <v>0</v>
      </c>
      <c r="T126" s="14">
        <f>G126</f>
        <v>17.647058823529413</v>
      </c>
      <c r="U126" s="13">
        <f>I126</f>
        <v>0</v>
      </c>
      <c r="V126" s="13">
        <f>K126</f>
        <v>0</v>
      </c>
      <c r="W126" s="13">
        <f>M126</f>
        <v>0</v>
      </c>
      <c r="X126" s="13">
        <f>O126</f>
        <v>0</v>
      </c>
      <c r="Y126" s="13">
        <f>Q126</f>
        <v>0</v>
      </c>
      <c r="Z126" s="11">
        <f>COUNTIF(S126:Y126,"&gt;0")</f>
        <v>1</v>
      </c>
      <c r="AA126" s="13">
        <f>IF(Z126&lt;6,,IF(Z126&gt;=6,IF(SMALL(S126:Y126,1)=0,SMALL(S126:Y126,2),SMALL(S126:Y126,1))))</f>
        <v>0</v>
      </c>
      <c r="AB126" s="13">
        <f>IF(Z126&gt;=7,SMALL(S126:Y126,2),)</f>
        <v>0</v>
      </c>
    </row>
    <row r="127" spans="1:28" ht="13.5" thickBot="1">
      <c r="A127" s="20">
        <f>RANK(R127,$R$7:$R$185)</f>
        <v>121</v>
      </c>
      <c r="B127" s="17" t="s">
        <v>3</v>
      </c>
      <c r="C127" s="7" t="s">
        <v>160</v>
      </c>
      <c r="D127" s="31"/>
      <c r="E127" s="33">
        <f>IF(ISBLANK(D127),,IF(OR(D127="DNS",D127="DSQ",D127="OCS",D127="DNF"),((S$5+1)-S$5/Wettfahrt)*100*Faktor/S$5,((S$5+1)-D127/Wettfahrt)*100*Faktor/S$5))</f>
        <v>0</v>
      </c>
      <c r="F127" s="31"/>
      <c r="G127" s="33">
        <f>IF(ISBLANK(F127),,IF(OR(F127="DNS",F127="DSQ",F127="OCS",F127="DNF"),((T$5+1)-T$5/Wettfahrt)*100*Faktor/T$5,((T$5+1)-F127/Wettfahrt)*100*Faktor/T$5))</f>
        <v>0</v>
      </c>
      <c r="H127" s="31" t="s">
        <v>250</v>
      </c>
      <c r="I127" s="33">
        <f>IF(ISBLANK(H127),,IF(OR(H127="DNS",H127="DSQ",H127="OCS",H127="DNF"),((U$5+1)-U$5/Wettfahrt)*100*Faktor/U$5,((U$5+1)-H127/Wettfahrt)*100*Faktor/U$5))</f>
        <v>5.2631578947368425</v>
      </c>
      <c r="J127" s="31"/>
      <c r="K127" s="33">
        <f>IF(ISBLANK(J127),,IF(OR(J127="DNS",J127="DSQ",J127="OCS",J127="DNF"),((V$5+1)-V$5/Wettfahrt)*100*Faktor/V$5,((V$5+1)-J127/Wettfahrt)*100*Faktor/V$5))</f>
        <v>0</v>
      </c>
      <c r="L127" s="31">
        <v>26</v>
      </c>
      <c r="M127" s="33">
        <f>IF(ISBLANK(L127),,IF(OR(L127="DNS",L127="DSQ",L127="OCS",L127="DNF"),((W$5+1)-W$5/Wettfahrt)*100*Faktor/W$5,((W$5+1)-L127/Wettfahrt)*100*Faktor/W$5))</f>
        <v>7.407407407407407</v>
      </c>
      <c r="N127" s="31"/>
      <c r="O127" s="33">
        <f>IF(ISBLANK(N127),,IF(OR(N127="DNS",N127="DSQ",N127="OCS",N127="DNF"),((X$5+1)-X$5/Wettfahrt)*100*Faktor/X$5,((X$5+1)-N127/Wettfahrt)*100*Faktor/X$5))</f>
        <v>0</v>
      </c>
      <c r="P127" s="31" t="s">
        <v>261</v>
      </c>
      <c r="Q127" s="33">
        <f>IF(ISBLANK(P127),,IF(OR(P127="DNS",P127="DSQ",P127="OCS",P127="DNF"),((Y$5+1)-Y$5/Wettfahrt)*100*Faktor/Y$5,((Y$5+1)-P127/Wettfahrt)*100*Faktor/Y$5))</f>
        <v>3.225806451612903</v>
      </c>
      <c r="R127" s="27">
        <f>SUM(S127:Y127)-SUM(AA127:AB127)</f>
        <v>15.896371753757155</v>
      </c>
      <c r="S127" s="13">
        <f>E127</f>
        <v>0</v>
      </c>
      <c r="T127" s="14">
        <f>G127</f>
        <v>0</v>
      </c>
      <c r="U127" s="13">
        <f>I127</f>
        <v>5.2631578947368425</v>
      </c>
      <c r="V127" s="13">
        <f>K127</f>
        <v>0</v>
      </c>
      <c r="W127" s="13">
        <f>M127</f>
        <v>7.407407407407407</v>
      </c>
      <c r="X127" s="13">
        <f>O127</f>
        <v>0</v>
      </c>
      <c r="Y127" s="13">
        <f>Q127</f>
        <v>3.225806451612903</v>
      </c>
      <c r="Z127" s="11">
        <f>COUNTIF(S127:Y127,"&gt;0")</f>
        <v>3</v>
      </c>
      <c r="AA127" s="13">
        <f>IF(Z127&lt;6,,IF(Z127&gt;=6,IF(SMALL(S127:Y127,1)=0,SMALL(S127:Y127,2),SMALL(S127:Y127,1))))</f>
        <v>0</v>
      </c>
      <c r="AB127" s="13">
        <f>IF(Z127&gt;=7,SMALL(S127:Y127,2),)</f>
        <v>0</v>
      </c>
    </row>
    <row r="128" spans="1:28" ht="13.5" thickBot="1">
      <c r="A128" s="20">
        <f>RANK(R128,$R$7:$R$185)</f>
        <v>122</v>
      </c>
      <c r="B128" s="17" t="s">
        <v>200</v>
      </c>
      <c r="C128" s="7" t="s">
        <v>201</v>
      </c>
      <c r="D128" s="31" t="s">
        <v>241</v>
      </c>
      <c r="E128" s="33">
        <f>IF(ISBLANK(D128),,IF(OR(D128="DNS",D128="DSQ",D128="OCS",D128="DNF"),((S$5+1)-S$5/Wettfahrt)*100*Faktor/S$5,((S$5+1)-D128/Wettfahrt)*100*Faktor/S$5))</f>
        <v>3.8461538461538463</v>
      </c>
      <c r="F128" s="31"/>
      <c r="G128" s="33">
        <f>IF(ISBLANK(F128),,IF(OR(F128="DNS",F128="DSQ",F128="OCS",F128="DNF"),((T$5+1)-T$5/Wettfahrt)*100*Faktor/T$5,((T$5+1)-F128/Wettfahrt)*100*Faktor/T$5))</f>
        <v>0</v>
      </c>
      <c r="H128" s="31"/>
      <c r="I128" s="33">
        <f>IF(ISBLANK(H128),,IF(OR(H128="DNS",H128="DSQ",H128="OCS",H128="DNF"),((U$5+1)-U$5/Wettfahrt)*100*Faktor/U$5,((U$5+1)-H128/Wettfahrt)*100*Faktor/U$5))</f>
        <v>0</v>
      </c>
      <c r="J128" s="31">
        <v>25</v>
      </c>
      <c r="K128" s="33">
        <f>IF(ISBLANK(J128),,IF(OR(J128="DNS",J128="DSQ",J128="OCS",J128="DNF"),((V$5+1)-V$5/Wettfahrt)*100*Faktor/V$5,((V$5+1)-J128/Wettfahrt)*100*Faktor/V$5))</f>
        <v>11.11111111111111</v>
      </c>
      <c r="L128" s="31"/>
      <c r="M128" s="33">
        <f>IF(ISBLANK(L128),,IF(OR(L128="DNS",L128="DSQ",L128="OCS",L128="DNF"),((W$5+1)-W$5/Wettfahrt)*100*Faktor/W$5,((W$5+1)-L128/Wettfahrt)*100*Faktor/W$5))</f>
        <v>0</v>
      </c>
      <c r="N128" s="31"/>
      <c r="O128" s="33">
        <f>IF(ISBLANK(N128),,IF(OR(N128="DNS",N128="DSQ",N128="OCS",N128="DNF"),((X$5+1)-X$5/Wettfahrt)*100*Faktor/X$5,((X$5+1)-N128/Wettfahrt)*100*Faktor/X$5))</f>
        <v>0</v>
      </c>
      <c r="P128" s="31"/>
      <c r="Q128" s="33">
        <f>IF(ISBLANK(P128),,IF(OR(P128="DNS",P128="DSQ",P128="OCS",P128="DNF"),((Y$5+1)-Y$5/Wettfahrt)*100*Faktor/Y$5,((Y$5+1)-P128/Wettfahrt)*100*Faktor/Y$5))</f>
        <v>0</v>
      </c>
      <c r="R128" s="27">
        <f>SUM(S128:Y128)-SUM(AA128:AB128)</f>
        <v>14.957264957264957</v>
      </c>
      <c r="S128" s="13">
        <f>E128</f>
        <v>3.8461538461538463</v>
      </c>
      <c r="T128" s="14">
        <f>G128</f>
        <v>0</v>
      </c>
      <c r="U128" s="13">
        <f>I128</f>
        <v>0</v>
      </c>
      <c r="V128" s="13">
        <f>K128</f>
        <v>11.11111111111111</v>
      </c>
      <c r="W128" s="13">
        <f>M128</f>
        <v>0</v>
      </c>
      <c r="X128" s="13">
        <f>O128</f>
        <v>0</v>
      </c>
      <c r="Y128" s="13">
        <f>Q128</f>
        <v>0</v>
      </c>
      <c r="Z128" s="11">
        <f>COUNTIF(S128:Y128,"&gt;0")</f>
        <v>2</v>
      </c>
      <c r="AA128" s="13">
        <f>IF(Z128&lt;6,,IF(Z128&gt;=6,IF(SMALL(S128:Y128,1)=0,SMALL(S128:Y128,2),SMALL(S128:Y128,1))))</f>
        <v>0</v>
      </c>
      <c r="AB128" s="13">
        <f>IF(Z128&gt;=7,SMALL(S128:Y128,2),)</f>
        <v>0</v>
      </c>
    </row>
    <row r="129" spans="1:28" ht="13.5" thickBot="1">
      <c r="A129" s="20">
        <f>RANK(R129,$R$7:$R$185)</f>
        <v>123</v>
      </c>
      <c r="B129" s="17" t="s">
        <v>31</v>
      </c>
      <c r="C129" s="7" t="s">
        <v>276</v>
      </c>
      <c r="D129" s="31"/>
      <c r="E129" s="33">
        <f>IF(ISBLANK(D129),,IF(OR(D129="DNS",D129="DSQ",D129="OCS",D129="DNF"),((S$5+1)-S$5/Wettfahrt)*100*Faktor/S$5,((S$5+1)-D129/Wettfahrt)*100*Faktor/S$5))</f>
        <v>0</v>
      </c>
      <c r="F129" s="31"/>
      <c r="G129" s="33">
        <f>IF(ISBLANK(F129),,IF(OR(F129="DNS",F129="DSQ",F129="OCS",F129="DNF"),((T$5+1)-T$5/Wettfahrt)*100*Faktor/T$5,((T$5+1)-F129/Wettfahrt)*100*Faktor/T$5))</f>
        <v>0</v>
      </c>
      <c r="H129" s="31"/>
      <c r="I129" s="33">
        <f>IF(ISBLANK(H129),,IF(OR(H129="DNS",H129="DSQ",H129="OCS",H129="DNF"),((U$5+1)-U$5/Wettfahrt)*100*Faktor/U$5,((U$5+1)-H129/Wettfahrt)*100*Faktor/U$5))</f>
        <v>0</v>
      </c>
      <c r="J129" s="31"/>
      <c r="K129" s="33">
        <f>IF(ISBLANK(J129),,IF(OR(J129="DNS",J129="DSQ",J129="OCS",J129="DNF"),((V$5+1)-V$5/Wettfahrt)*100*Faktor/V$5,((V$5+1)-J129/Wettfahrt)*100*Faktor/V$5))</f>
        <v>0</v>
      </c>
      <c r="L129" s="31"/>
      <c r="M129" s="33">
        <f>IF(ISBLANK(L129),,IF(OR(L129="DNS",L129="DSQ",L129="OCS",L129="DNF"),((W$5+1)-W$5/Wettfahrt)*100*Faktor/W$5,((W$5+1)-L129/Wettfahrt)*100*Faktor/W$5))</f>
        <v>0</v>
      </c>
      <c r="N129" s="31"/>
      <c r="O129" s="33">
        <f>IF(ISBLANK(N129),,IF(OR(N129="DNS",N129="DSQ",N129="OCS",N129="DNF"),((X$5+1)-X$5/Wettfahrt)*100*Faktor/X$5,((X$5+1)-N129/Wettfahrt)*100*Faktor/X$5))</f>
        <v>0</v>
      </c>
      <c r="P129" s="31">
        <v>28</v>
      </c>
      <c r="Q129" s="33">
        <f>IF(ISBLANK(P129),,IF(OR(P129="DNS",P129="DSQ",P129="OCS",P129="DNF"),((Y$5+1)-Y$5/Wettfahrt)*100*Faktor/Y$5,((Y$5+1)-P129/Wettfahrt)*100*Faktor/Y$5))</f>
        <v>12.903225806451612</v>
      </c>
      <c r="R129" s="27">
        <f>SUM(S129:Y129)-SUM(AA129:AB129)</f>
        <v>12.903225806451612</v>
      </c>
      <c r="S129" s="13">
        <f>E129</f>
        <v>0</v>
      </c>
      <c r="T129" s="14">
        <f>G129</f>
        <v>0</v>
      </c>
      <c r="U129" s="13">
        <f>I129</f>
        <v>0</v>
      </c>
      <c r="V129" s="13">
        <f>K129</f>
        <v>0</v>
      </c>
      <c r="W129" s="13">
        <f>M129</f>
        <v>0</v>
      </c>
      <c r="X129" s="13">
        <f>O129</f>
        <v>0</v>
      </c>
      <c r="Y129" s="13">
        <f>Q129</f>
        <v>12.903225806451612</v>
      </c>
      <c r="Z129" s="11">
        <f>COUNTIF(S129:Y129,"&gt;0")</f>
        <v>1</v>
      </c>
      <c r="AA129" s="13">
        <f>IF(Z129&lt;6,,IF(Z129&gt;=6,IF(SMALL(S129:Y129,1)=0,SMALL(S129:Y129,2),SMALL(S129:Y129,1))))</f>
        <v>0</v>
      </c>
      <c r="AB129" s="13">
        <f>IF(Z129&gt;=7,SMALL(S129:Y129,2),)</f>
        <v>0</v>
      </c>
    </row>
    <row r="130" spans="1:28" ht="13.5" thickBot="1">
      <c r="A130" s="20">
        <f>RANK(R130,$R$7:$R$185)</f>
        <v>124</v>
      </c>
      <c r="B130" s="17" t="s">
        <v>277</v>
      </c>
      <c r="C130" s="7" t="s">
        <v>278</v>
      </c>
      <c r="D130" s="31"/>
      <c r="E130" s="33">
        <f>IF(ISBLANK(D130),,IF(OR(D130="DNS",D130="DSQ",D130="OCS",D130="DNF"),((S$5+1)-S$5/Wettfahrt)*100*Faktor/S$5,((S$5+1)-D130/Wettfahrt)*100*Faktor/S$5))</f>
        <v>0</v>
      </c>
      <c r="F130" s="31"/>
      <c r="G130" s="33">
        <f>IF(ISBLANK(F130),,IF(OR(F130="DNS",F130="DSQ",F130="OCS",F130="DNF"),((T$5+1)-T$5/Wettfahrt)*100*Faktor/T$5,((T$5+1)-F130/Wettfahrt)*100*Faktor/T$5))</f>
        <v>0</v>
      </c>
      <c r="H130" s="31"/>
      <c r="I130" s="33">
        <f>IF(ISBLANK(H130),,IF(OR(H130="DNS",H130="DSQ",H130="OCS",H130="DNF"),((U$5+1)-U$5/Wettfahrt)*100*Faktor/U$5,((U$5+1)-H130/Wettfahrt)*100*Faktor/U$5))</f>
        <v>0</v>
      </c>
      <c r="J130" s="31"/>
      <c r="K130" s="33">
        <f>IF(ISBLANK(J130),,IF(OR(J130="DNS",J130="DSQ",J130="OCS",J130="DNF"),((V$5+1)-V$5/Wettfahrt)*100*Faktor/V$5,((V$5+1)-J130/Wettfahrt)*100*Faktor/V$5))</f>
        <v>0</v>
      </c>
      <c r="L130" s="31"/>
      <c r="M130" s="33">
        <f>IF(ISBLANK(L130),,IF(OR(L130="DNS",L130="DSQ",L130="OCS",L130="DNF"),((W$5+1)-W$5/Wettfahrt)*100*Faktor/W$5,((W$5+1)-L130/Wettfahrt)*100*Faktor/W$5))</f>
        <v>0</v>
      </c>
      <c r="N130" s="31"/>
      <c r="O130" s="33">
        <f>IF(ISBLANK(N130),,IF(OR(N130="DNS",N130="DSQ",N130="OCS",N130="DNF"),((X$5+1)-X$5/Wettfahrt)*100*Faktor/X$5,((X$5+1)-N130/Wettfahrt)*100*Faktor/X$5))</f>
        <v>0</v>
      </c>
      <c r="P130" s="31">
        <v>29</v>
      </c>
      <c r="Q130" s="33">
        <f>IF(ISBLANK(P130),,IF(OR(P130="DNS",P130="DSQ",P130="OCS",P130="DNF"),((Y$5+1)-Y$5/Wettfahrt)*100*Faktor/Y$5,((Y$5+1)-P130/Wettfahrt)*100*Faktor/Y$5))</f>
        <v>9.67741935483871</v>
      </c>
      <c r="R130" s="27">
        <f>SUM(S130:Y130)-SUM(AA130:AB130)</f>
        <v>9.67741935483871</v>
      </c>
      <c r="S130" s="13">
        <f>E130</f>
        <v>0</v>
      </c>
      <c r="T130" s="14">
        <f>G130</f>
        <v>0</v>
      </c>
      <c r="U130" s="13">
        <f>I130</f>
        <v>0</v>
      </c>
      <c r="V130" s="13">
        <f>K130</f>
        <v>0</v>
      </c>
      <c r="W130" s="13">
        <f>M130</f>
        <v>0</v>
      </c>
      <c r="X130" s="13">
        <f>O130</f>
        <v>0</v>
      </c>
      <c r="Y130" s="13">
        <f>Q130</f>
        <v>9.67741935483871</v>
      </c>
      <c r="Z130" s="11">
        <f>COUNTIF(S130:Y130,"&gt;0")</f>
        <v>1</v>
      </c>
      <c r="AA130" s="13">
        <f>IF(Z130&lt;6,,IF(Z130&gt;=6,IF(SMALL(S130:Y130,1)=0,SMALL(S130:Y130,2),SMALL(S130:Y130,1))))</f>
        <v>0</v>
      </c>
      <c r="AB130" s="13">
        <f>IF(Z130&gt;=7,SMALL(S130:Y130,2),)</f>
        <v>0</v>
      </c>
    </row>
    <row r="131" spans="1:28" ht="13.5" thickBot="1">
      <c r="A131" s="20">
        <f>RANK(R131,$R$7:$R$185)</f>
        <v>124</v>
      </c>
      <c r="B131" s="17" t="s">
        <v>188</v>
      </c>
      <c r="C131" s="7" t="s">
        <v>279</v>
      </c>
      <c r="D131" s="31"/>
      <c r="E131" s="33">
        <f>IF(ISBLANK(D131),,IF(OR(D131="DNS",D131="DSQ",D131="OCS",D131="DNF"),((S$5+1)-S$5/Wettfahrt)*100*Faktor/S$5,((S$5+1)-D131/Wettfahrt)*100*Faktor/S$5))</f>
        <v>0</v>
      </c>
      <c r="F131" s="31"/>
      <c r="G131" s="33">
        <f>IF(ISBLANK(F131),,IF(OR(F131="DNS",F131="DSQ",F131="OCS",F131="DNF"),((T$5+1)-T$5/Wettfahrt)*100*Faktor/T$5,((T$5+1)-F131/Wettfahrt)*100*Faktor/T$5))</f>
        <v>0</v>
      </c>
      <c r="H131" s="31"/>
      <c r="I131" s="33">
        <f>IF(ISBLANK(H131),,IF(OR(H131="DNS",H131="DSQ",H131="OCS",H131="DNF"),((U$5+1)-U$5/Wettfahrt)*100*Faktor/U$5,((U$5+1)-H131/Wettfahrt)*100*Faktor/U$5))</f>
        <v>0</v>
      </c>
      <c r="J131" s="31"/>
      <c r="K131" s="33">
        <f>IF(ISBLANK(J131),,IF(OR(J131="DNS",J131="DSQ",J131="OCS",J131="DNF"),((V$5+1)-V$5/Wettfahrt)*100*Faktor/V$5,((V$5+1)-J131/Wettfahrt)*100*Faktor/V$5))</f>
        <v>0</v>
      </c>
      <c r="L131" s="31"/>
      <c r="M131" s="33">
        <f>IF(ISBLANK(L131),,IF(OR(L131="DNS",L131="DSQ",L131="OCS",L131="DNF"),((W$5+1)-W$5/Wettfahrt)*100*Faktor/W$5,((W$5+1)-L131/Wettfahrt)*100*Faktor/W$5))</f>
        <v>0</v>
      </c>
      <c r="N131" s="31"/>
      <c r="O131" s="33">
        <f>IF(ISBLANK(N131),,IF(OR(N131="DNS",N131="DSQ",N131="OCS",N131="DNF"),((X$5+1)-X$5/Wettfahrt)*100*Faktor/X$5,((X$5+1)-N131/Wettfahrt)*100*Faktor/X$5))</f>
        <v>0</v>
      </c>
      <c r="P131" s="31">
        <v>29</v>
      </c>
      <c r="Q131" s="33">
        <f>IF(ISBLANK(P131),,IF(OR(P131="DNS",P131="DSQ",P131="OCS",P131="DNF"),((Y$5+1)-Y$5/Wettfahrt)*100*Faktor/Y$5,((Y$5+1)-P131/Wettfahrt)*100*Faktor/Y$5))</f>
        <v>9.67741935483871</v>
      </c>
      <c r="R131" s="27">
        <f>SUM(S131:Y131)-SUM(AA131:AB131)</f>
        <v>9.67741935483871</v>
      </c>
      <c r="S131" s="13">
        <f>E131</f>
        <v>0</v>
      </c>
      <c r="T131" s="14">
        <f>G131</f>
        <v>0</v>
      </c>
      <c r="U131" s="13">
        <f>I131</f>
        <v>0</v>
      </c>
      <c r="V131" s="13">
        <f>K131</f>
        <v>0</v>
      </c>
      <c r="W131" s="13">
        <f>M131</f>
        <v>0</v>
      </c>
      <c r="X131" s="13">
        <f>O131</f>
        <v>0</v>
      </c>
      <c r="Y131" s="13">
        <f>Q131</f>
        <v>9.67741935483871</v>
      </c>
      <c r="Z131" s="11">
        <f>COUNTIF(S131:Y131,"&gt;0")</f>
        <v>1</v>
      </c>
      <c r="AA131" s="13">
        <f>IF(Z131&lt;6,,IF(Z131&gt;=6,IF(SMALL(S131:Y131,1)=0,SMALL(S131:Y131,2),SMALL(S131:Y131,1))))</f>
        <v>0</v>
      </c>
      <c r="AB131" s="13">
        <f>IF(Z131&gt;=7,SMALL(S131:Y131,2),)</f>
        <v>0</v>
      </c>
    </row>
    <row r="132" spans="1:28" ht="13.5" thickBot="1">
      <c r="A132" s="20">
        <f>RANK(R132,$R$7:$R$185)</f>
        <v>124</v>
      </c>
      <c r="B132" s="17" t="s">
        <v>188</v>
      </c>
      <c r="C132" s="7" t="s">
        <v>63</v>
      </c>
      <c r="D132" s="31"/>
      <c r="E132" s="33">
        <f>IF(ISBLANK(D132),,IF(OR(D132="DNS",D132="DSQ",D132="OCS",D132="DNF"),((S$5+1)-S$5/Wettfahrt)*100*Faktor/S$5,((S$5+1)-D132/Wettfahrt)*100*Faktor/S$5))</f>
        <v>0</v>
      </c>
      <c r="F132" s="31"/>
      <c r="G132" s="33">
        <f>IF(ISBLANK(F132),,IF(OR(F132="DNS",F132="DSQ",F132="OCS",F132="DNF"),((T$5+1)-T$5/Wettfahrt)*100*Faktor/T$5,((T$5+1)-F132/Wettfahrt)*100*Faktor/T$5))</f>
        <v>0</v>
      </c>
      <c r="H132" s="31"/>
      <c r="I132" s="33">
        <f>IF(ISBLANK(H132),,IF(OR(H132="DNS",H132="DSQ",H132="OCS",H132="DNF"),((U$5+1)-U$5/Wettfahrt)*100*Faktor/U$5,((U$5+1)-H132/Wettfahrt)*100*Faktor/U$5))</f>
        <v>0</v>
      </c>
      <c r="J132" s="31"/>
      <c r="K132" s="33">
        <f>IF(ISBLANK(J132),,IF(OR(J132="DNS",J132="DSQ",J132="OCS",J132="DNF"),((V$5+1)-V$5/Wettfahrt)*100*Faktor/V$5,((V$5+1)-J132/Wettfahrt)*100*Faktor/V$5))</f>
        <v>0</v>
      </c>
      <c r="L132" s="31"/>
      <c r="M132" s="33">
        <f>IF(ISBLANK(L132),,IF(OR(L132="DNS",L132="DSQ",L132="OCS",L132="DNF"),((W$5+1)-W$5/Wettfahrt)*100*Faktor/W$5,((W$5+1)-L132/Wettfahrt)*100*Faktor/W$5))</f>
        <v>0</v>
      </c>
      <c r="N132" s="31"/>
      <c r="O132" s="33">
        <f>IF(ISBLANK(N132),,IF(OR(N132="DNS",N132="DSQ",N132="OCS",N132="DNF"),((X$5+1)-X$5/Wettfahrt)*100*Faktor/X$5,((X$5+1)-N132/Wettfahrt)*100*Faktor/X$5))</f>
        <v>0</v>
      </c>
      <c r="P132" s="31">
        <v>29</v>
      </c>
      <c r="Q132" s="33">
        <f>IF(ISBLANK(P132),,IF(OR(P132="DNS",P132="DSQ",P132="OCS",P132="DNF"),((Y$5+1)-Y$5/Wettfahrt)*100*Faktor/Y$5,((Y$5+1)-P132/Wettfahrt)*100*Faktor/Y$5))</f>
        <v>9.67741935483871</v>
      </c>
      <c r="R132" s="27">
        <f>SUM(S132:Y132)-SUM(AA132:AB132)</f>
        <v>9.67741935483871</v>
      </c>
      <c r="S132" s="13">
        <f>E132</f>
        <v>0</v>
      </c>
      <c r="T132" s="14">
        <f>G132</f>
        <v>0</v>
      </c>
      <c r="U132" s="13">
        <f>I132</f>
        <v>0</v>
      </c>
      <c r="V132" s="13">
        <f>K132</f>
        <v>0</v>
      </c>
      <c r="W132" s="13">
        <f>M132</f>
        <v>0</v>
      </c>
      <c r="X132" s="13">
        <f>O132</f>
        <v>0</v>
      </c>
      <c r="Y132" s="13">
        <f>Q132</f>
        <v>9.67741935483871</v>
      </c>
      <c r="Z132" s="11">
        <f>COUNTIF(S132:Y132,"&gt;0")</f>
        <v>1</v>
      </c>
      <c r="AA132" s="13">
        <f>IF(Z132&lt;6,,IF(Z132&gt;=6,IF(SMALL(S132:Y132,1)=0,SMALL(S132:Y132,2),SMALL(S132:Y132,1))))</f>
        <v>0</v>
      </c>
      <c r="AB132" s="13">
        <f>IF(Z132&gt;=7,SMALL(S132:Y132,2),)</f>
        <v>0</v>
      </c>
    </row>
    <row r="133" spans="1:28" ht="13.5" thickBot="1">
      <c r="A133" s="20">
        <f>RANK(R133,$R$7:$R$185)</f>
        <v>124</v>
      </c>
      <c r="B133" s="17" t="s">
        <v>188</v>
      </c>
      <c r="C133" s="7" t="s">
        <v>191</v>
      </c>
      <c r="D133" s="31"/>
      <c r="E133" s="33">
        <f>IF(ISBLANK(D133),,IF(OR(D133="DNS",D133="DSQ",D133="OCS",D133="DNF"),((S$5+1)-S$5/Wettfahrt)*100*Faktor/S$5,((S$5+1)-D133/Wettfahrt)*100*Faktor/S$5))</f>
        <v>0</v>
      </c>
      <c r="F133" s="31"/>
      <c r="G133" s="33">
        <f>IF(ISBLANK(F133),,IF(OR(F133="DNS",F133="DSQ",F133="OCS",F133="DNF"),((T$5+1)-T$5/Wettfahrt)*100*Faktor/T$5,((T$5+1)-F133/Wettfahrt)*100*Faktor/T$5))</f>
        <v>0</v>
      </c>
      <c r="H133" s="31"/>
      <c r="I133" s="33">
        <f>IF(ISBLANK(H133),,IF(OR(H133="DNS",H133="DSQ",H133="OCS",H133="DNF"),((U$5+1)-U$5/Wettfahrt)*100*Faktor/U$5,((U$5+1)-H133/Wettfahrt)*100*Faktor/U$5))</f>
        <v>0</v>
      </c>
      <c r="J133" s="31"/>
      <c r="K133" s="33">
        <f>IF(ISBLANK(J133),,IF(OR(J133="DNS",J133="DSQ",J133="OCS",J133="DNF"),((V$5+1)-V$5/Wettfahrt)*100*Faktor/V$5,((V$5+1)-J133/Wettfahrt)*100*Faktor/V$5))</f>
        <v>0</v>
      </c>
      <c r="L133" s="31"/>
      <c r="M133" s="33">
        <f>IF(ISBLANK(L133),,IF(OR(L133="DNS",L133="DSQ",L133="OCS",L133="DNF"),((W$5+1)-W$5/Wettfahrt)*100*Faktor/W$5,((W$5+1)-L133/Wettfahrt)*100*Faktor/W$5))</f>
        <v>0</v>
      </c>
      <c r="N133" s="31"/>
      <c r="O133" s="33">
        <f>IF(ISBLANK(N133),,IF(OR(N133="DNS",N133="DSQ",N133="OCS",N133="DNF"),((X$5+1)-X$5/Wettfahrt)*100*Faktor/X$5,((X$5+1)-N133/Wettfahrt)*100*Faktor/X$5))</f>
        <v>0</v>
      </c>
      <c r="P133" s="31">
        <v>29</v>
      </c>
      <c r="Q133" s="33">
        <f>IF(ISBLANK(P133),,IF(OR(P133="DNS",P133="DSQ",P133="OCS",P133="DNF"),((Y$5+1)-Y$5/Wettfahrt)*100*Faktor/Y$5,((Y$5+1)-P133/Wettfahrt)*100*Faktor/Y$5))</f>
        <v>9.67741935483871</v>
      </c>
      <c r="R133" s="27">
        <f>SUM(S133:Y133)-SUM(AA133:AB133)</f>
        <v>9.67741935483871</v>
      </c>
      <c r="S133" s="13">
        <f>E133</f>
        <v>0</v>
      </c>
      <c r="T133" s="14">
        <f>G133</f>
        <v>0</v>
      </c>
      <c r="U133" s="13">
        <f>I133</f>
        <v>0</v>
      </c>
      <c r="V133" s="13">
        <f>K133</f>
        <v>0</v>
      </c>
      <c r="W133" s="13">
        <f>M133</f>
        <v>0</v>
      </c>
      <c r="X133" s="13">
        <f>O133</f>
        <v>0</v>
      </c>
      <c r="Y133" s="13">
        <f>Q133</f>
        <v>9.67741935483871</v>
      </c>
      <c r="Z133" s="11">
        <f>COUNTIF(S133:Y133,"&gt;0")</f>
        <v>1</v>
      </c>
      <c r="AA133" s="13">
        <f>IF(Z133&lt;6,,IF(Z133&gt;=6,IF(SMALL(S133:Y133,1)=0,SMALL(S133:Y133,2),SMALL(S133:Y133,1))))</f>
        <v>0</v>
      </c>
      <c r="AB133" s="13">
        <f>IF(Z133&gt;=7,SMALL(S133:Y133,2),)</f>
        <v>0</v>
      </c>
    </row>
    <row r="134" spans="1:28" ht="13.5" thickBot="1">
      <c r="A134" s="20">
        <f>RANK(R134,$R$7:$R$185)</f>
        <v>128</v>
      </c>
      <c r="B134" s="17" t="s">
        <v>117</v>
      </c>
      <c r="C134" s="7" t="s">
        <v>145</v>
      </c>
      <c r="D134" s="31"/>
      <c r="E134" s="33">
        <f>IF(ISBLANK(D134),,IF(OR(D134="DNS",D134="DSQ",D134="OCS",D134="DNF"),((S$5+1)-S$5/Wettfahrt)*100*Faktor/S$5,((S$5+1)-D134/Wettfahrt)*100*Faktor/S$5))</f>
        <v>0</v>
      </c>
      <c r="F134" s="31"/>
      <c r="G134" s="33">
        <f>IF(ISBLANK(F134),,IF(OR(F134="DNS",F134="DSQ",F134="OCS",F134="DNF"),((T$5+1)-T$5/Wettfahrt)*100*Faktor/T$5,((T$5+1)-F134/Wettfahrt)*100*Faktor/T$5))</f>
        <v>0</v>
      </c>
      <c r="H134" s="31"/>
      <c r="I134" s="33">
        <f>IF(ISBLANK(H134),,IF(OR(H134="DNS",H134="DSQ",H134="OCS",H134="DNF"),((U$5+1)-U$5/Wettfahrt)*100*Faktor/U$5,((U$5+1)-H134/Wettfahrt)*100*Faktor/U$5))</f>
        <v>0</v>
      </c>
      <c r="J134" s="31">
        <v>26</v>
      </c>
      <c r="K134" s="33">
        <f>IF(ISBLANK(J134),,IF(OR(J134="DNS",J134="DSQ",J134="OCS",J134="DNF"),((V$5+1)-V$5/Wettfahrt)*100*Faktor/V$5,((V$5+1)-J134/Wettfahrt)*100*Faktor/V$5))</f>
        <v>7.407407407407407</v>
      </c>
      <c r="L134" s="31"/>
      <c r="M134" s="33">
        <f>IF(ISBLANK(L134),,IF(OR(L134="DNS",L134="DSQ",L134="OCS",L134="DNF"),((W$5+1)-W$5/Wettfahrt)*100*Faktor/W$5,((W$5+1)-L134/Wettfahrt)*100*Faktor/W$5))</f>
        <v>0</v>
      </c>
      <c r="N134" s="31"/>
      <c r="O134" s="33">
        <f>IF(ISBLANK(N134),,IF(OR(N134="DNS",N134="DSQ",N134="OCS",N134="DNF"),((X$5+1)-X$5/Wettfahrt)*100*Faktor/X$5,((X$5+1)-N134/Wettfahrt)*100*Faktor/X$5))</f>
        <v>0</v>
      </c>
      <c r="P134" s="31"/>
      <c r="Q134" s="33">
        <f>IF(ISBLANK(P134),,IF(OR(P134="DNS",P134="DSQ",P134="OCS",P134="DNF"),((Y$5+1)-Y$5/Wettfahrt)*100*Faktor/Y$5,((Y$5+1)-P134/Wettfahrt)*100*Faktor/Y$5))</f>
        <v>0</v>
      </c>
      <c r="R134" s="27">
        <f>SUM(S134:Y134)-SUM(AA134:AB134)</f>
        <v>7.407407407407407</v>
      </c>
      <c r="S134" s="13">
        <f>E134</f>
        <v>0</v>
      </c>
      <c r="T134" s="14">
        <f>G134</f>
        <v>0</v>
      </c>
      <c r="U134" s="13">
        <f>I134</f>
        <v>0</v>
      </c>
      <c r="V134" s="13">
        <f>K134</f>
        <v>7.407407407407407</v>
      </c>
      <c r="W134" s="13">
        <f>M134</f>
        <v>0</v>
      </c>
      <c r="X134" s="13">
        <f>O134</f>
        <v>0</v>
      </c>
      <c r="Y134" s="13">
        <f>Q134</f>
        <v>0</v>
      </c>
      <c r="Z134" s="11">
        <f>COUNTIF(S134:Y134,"&gt;0")</f>
        <v>1</v>
      </c>
      <c r="AA134" s="13">
        <f>IF(Z134&lt;6,,IF(Z134&gt;=6,IF(SMALL(S134:Y134,1)=0,SMALL(S134:Y134,2),SMALL(S134:Y134,1))))</f>
        <v>0</v>
      </c>
      <c r="AB134" s="13">
        <f>IF(Z134&gt;=7,SMALL(S134:Y134,2),)</f>
        <v>0</v>
      </c>
    </row>
    <row r="135" spans="1:28" ht="13.5" thickBot="1">
      <c r="A135" s="20">
        <f>RANK(R135,$R$7:$R$185)</f>
        <v>129</v>
      </c>
      <c r="B135" s="17" t="s">
        <v>84</v>
      </c>
      <c r="C135" s="7" t="s">
        <v>85</v>
      </c>
      <c r="D135" s="31" t="s">
        <v>241</v>
      </c>
      <c r="E135" s="33">
        <f>IF(ISBLANK(D135),,IF(OR(D135="DNS",D135="DSQ",D135="OCS",D135="DNF"),((S$5+1)-S$5/Wettfahrt)*100*Faktor/S$5,((S$5+1)-D135/Wettfahrt)*100*Faktor/S$5))</f>
        <v>3.8461538461538463</v>
      </c>
      <c r="F135" s="31"/>
      <c r="G135" s="33">
        <f>IF(ISBLANK(F135),,IF(OR(F135="DNS",F135="DSQ",F135="OCS",F135="DNF"),((T$5+1)-T$5/Wettfahrt)*100*Faktor/T$5,((T$5+1)-F135/Wettfahrt)*100*Faktor/T$5))</f>
        <v>0</v>
      </c>
      <c r="H135" s="31"/>
      <c r="I135" s="33">
        <f>IF(ISBLANK(H135),,IF(OR(H135="DNS",H135="DSQ",H135="OCS",H135="DNF"),((U$5+1)-U$5/Wettfahrt)*100*Faktor/U$5,((U$5+1)-H135/Wettfahrt)*100*Faktor/U$5))</f>
        <v>0</v>
      </c>
      <c r="J135" s="31"/>
      <c r="K135" s="33">
        <f>IF(ISBLANK(J135),,IF(OR(J135="DNS",J135="DSQ",J135="OCS",J135="DNF"),((V$5+1)-V$5/Wettfahrt)*100*Faktor/V$5,((V$5+1)-J135/Wettfahrt)*100*Faktor/V$5))</f>
        <v>0</v>
      </c>
      <c r="L135" s="31"/>
      <c r="M135" s="33">
        <f>IF(ISBLANK(L135),,IF(OR(L135="DNS",L135="DSQ",L135="OCS",L135="DNF"),((W$5+1)-W$5/Wettfahrt)*100*Faktor/W$5,((W$5+1)-L135/Wettfahrt)*100*Faktor/W$5))</f>
        <v>0</v>
      </c>
      <c r="N135" s="31"/>
      <c r="O135" s="33">
        <f>IF(ISBLANK(N135),,IF(OR(N135="DNS",N135="DSQ",N135="OCS",N135="DNF"),((X$5+1)-X$5/Wettfahrt)*100*Faktor/X$5,((X$5+1)-N135/Wettfahrt)*100*Faktor/X$5))</f>
        <v>0</v>
      </c>
      <c r="P135" s="31"/>
      <c r="Q135" s="33">
        <f>IF(ISBLANK(P135),,IF(OR(P135="DNS",P135="DSQ",P135="OCS",P135="DNF"),((Y$5+1)-Y$5/Wettfahrt)*100*Faktor/Y$5,((Y$5+1)-P135/Wettfahrt)*100*Faktor/Y$5))</f>
        <v>0</v>
      </c>
      <c r="R135" s="27">
        <f>SUM(S135:Y135)-SUM(AA135:AB135)</f>
        <v>3.8461538461538463</v>
      </c>
      <c r="S135" s="13">
        <f>E135</f>
        <v>3.8461538461538463</v>
      </c>
      <c r="T135" s="14">
        <f>G135</f>
        <v>0</v>
      </c>
      <c r="U135" s="13">
        <f>I135</f>
        <v>0</v>
      </c>
      <c r="V135" s="13">
        <f>K135</f>
        <v>0</v>
      </c>
      <c r="W135" s="13">
        <f>M135</f>
        <v>0</v>
      </c>
      <c r="X135" s="13">
        <f>O135</f>
        <v>0</v>
      </c>
      <c r="Y135" s="13">
        <f>Q135</f>
        <v>0</v>
      </c>
      <c r="Z135" s="11">
        <f>COUNTIF(S135:Y135,"&gt;0")</f>
        <v>1</v>
      </c>
      <c r="AA135" s="13">
        <f>IF(Z135&lt;6,,IF(Z135&gt;=6,IF(SMALL(S135:Y135,1)=0,SMALL(S135:Y135,2),SMALL(S135:Y135,1))))</f>
        <v>0</v>
      </c>
      <c r="AB135" s="13">
        <f>IF(Z135&gt;=7,SMALL(S135:Y135,2),)</f>
        <v>0</v>
      </c>
    </row>
    <row r="136" spans="1:28" ht="13.5" thickBot="1">
      <c r="A136" s="20">
        <f>RANK(R136,$R$7:$R$185)</f>
        <v>129</v>
      </c>
      <c r="B136" s="17" t="s">
        <v>242</v>
      </c>
      <c r="C136" s="7" t="s">
        <v>169</v>
      </c>
      <c r="D136" s="31" t="s">
        <v>241</v>
      </c>
      <c r="E136" s="33">
        <f>IF(ISBLANK(D136),,IF(OR(D136="DNS",D136="DSQ",D136="OCS",D136="DNF"),((S$5+1)-S$5/Wettfahrt)*100*Faktor/S$5,((S$5+1)-D136/Wettfahrt)*100*Faktor/S$5))</f>
        <v>3.8461538461538463</v>
      </c>
      <c r="F136" s="31"/>
      <c r="G136" s="33">
        <f>IF(ISBLANK(F136),,IF(OR(F136="DNS",F136="DSQ",F136="OCS",F136="DNF"),((T$5+1)-T$5/Wettfahrt)*100*Faktor/T$5,((T$5+1)-F136/Wettfahrt)*100*Faktor/T$5))</f>
        <v>0</v>
      </c>
      <c r="H136" s="31"/>
      <c r="I136" s="33">
        <f>IF(ISBLANK(H136),,IF(OR(H136="DNS",H136="DSQ",H136="OCS",H136="DNF"),((U$5+1)-U$5/Wettfahrt)*100*Faktor/U$5,((U$5+1)-H136/Wettfahrt)*100*Faktor/U$5))</f>
        <v>0</v>
      </c>
      <c r="J136" s="31"/>
      <c r="K136" s="33">
        <f>IF(ISBLANK(J136),,IF(OR(J136="DNS",J136="DSQ",J136="OCS",J136="DNF"),((V$5+1)-V$5/Wettfahrt)*100*Faktor/V$5,((V$5+1)-J136/Wettfahrt)*100*Faktor/V$5))</f>
        <v>0</v>
      </c>
      <c r="L136" s="31"/>
      <c r="M136" s="33">
        <f>IF(ISBLANK(L136),,IF(OR(L136="DNS",L136="DSQ",L136="OCS",L136="DNF"),((W$5+1)-W$5/Wettfahrt)*100*Faktor/W$5,((W$5+1)-L136/Wettfahrt)*100*Faktor/W$5))</f>
        <v>0</v>
      </c>
      <c r="N136" s="31"/>
      <c r="O136" s="33">
        <f>IF(ISBLANK(N136),,IF(OR(N136="DNS",N136="DSQ",N136="OCS",N136="DNF"),((X$5+1)-X$5/Wettfahrt)*100*Faktor/X$5,((X$5+1)-N136/Wettfahrt)*100*Faktor/X$5))</f>
        <v>0</v>
      </c>
      <c r="P136" s="31"/>
      <c r="Q136" s="33">
        <f>IF(ISBLANK(P136),,IF(OR(P136="DNS",P136="DSQ",P136="OCS",P136="DNF"),((Y$5+1)-Y$5/Wettfahrt)*100*Faktor/Y$5,((Y$5+1)-P136/Wettfahrt)*100*Faktor/Y$5))</f>
        <v>0</v>
      </c>
      <c r="R136" s="27">
        <f>SUM(S136:Y136)-SUM(AA136:AB136)</f>
        <v>3.8461538461538463</v>
      </c>
      <c r="S136" s="13">
        <f>E136</f>
        <v>3.8461538461538463</v>
      </c>
      <c r="T136" s="14">
        <f>G136</f>
        <v>0</v>
      </c>
      <c r="U136" s="13">
        <f>I136</f>
        <v>0</v>
      </c>
      <c r="V136" s="13">
        <f>K136</f>
        <v>0</v>
      </c>
      <c r="W136" s="13">
        <f>M136</f>
        <v>0</v>
      </c>
      <c r="X136" s="13">
        <f>O136</f>
        <v>0</v>
      </c>
      <c r="Y136" s="13">
        <f>Q136</f>
        <v>0</v>
      </c>
      <c r="Z136" s="11">
        <f>COUNTIF(S136:Y136,"&gt;0")</f>
        <v>1</v>
      </c>
      <c r="AA136" s="13">
        <f>IF(Z136&lt;6,,IF(Z136&gt;=6,IF(SMALL(S136:Y136,1)=0,SMALL(S136:Y136,2),SMALL(S136:Y136,1))))</f>
        <v>0</v>
      </c>
      <c r="AB136" s="13">
        <f>IF(Z136&gt;=7,SMALL(S136:Y136,2),)</f>
        <v>0</v>
      </c>
    </row>
    <row r="137" spans="1:28" ht="13.5" thickBot="1">
      <c r="A137" s="20">
        <f>RANK(R137,$R$7:$R$185)</f>
        <v>129</v>
      </c>
      <c r="B137" s="17" t="s">
        <v>113</v>
      </c>
      <c r="C137" s="7" t="s">
        <v>114</v>
      </c>
      <c r="D137" s="31" t="s">
        <v>241</v>
      </c>
      <c r="E137" s="33">
        <f>IF(ISBLANK(D137),,IF(OR(D137="DNS",D137="DSQ",D137="OCS",D137="DNF"),((S$5+1)-S$5/Wettfahrt)*100*Faktor/S$5,((S$5+1)-D137/Wettfahrt)*100*Faktor/S$5))</f>
        <v>3.8461538461538463</v>
      </c>
      <c r="F137" s="31"/>
      <c r="G137" s="33">
        <f>IF(ISBLANK(F137),,IF(OR(F137="DNS",F137="DSQ",F137="OCS",F137="DNF"),((T$5+1)-T$5/Wettfahrt)*100*Faktor/T$5,((T$5+1)-F137/Wettfahrt)*100*Faktor/T$5))</f>
        <v>0</v>
      </c>
      <c r="H137" s="31"/>
      <c r="I137" s="33">
        <f>IF(ISBLANK(H137),,IF(OR(H137="DNS",H137="DSQ",H137="OCS",H137="DNF"),((U$5+1)-U$5/Wettfahrt)*100*Faktor/U$5,((U$5+1)-H137/Wettfahrt)*100*Faktor/U$5))</f>
        <v>0</v>
      </c>
      <c r="J137" s="31"/>
      <c r="K137" s="33">
        <f>IF(ISBLANK(J137),,IF(OR(J137="DNS",J137="DSQ",J137="OCS",J137="DNF"),((V$5+1)-V$5/Wettfahrt)*100*Faktor/V$5,((V$5+1)-J137/Wettfahrt)*100*Faktor/V$5))</f>
        <v>0</v>
      </c>
      <c r="L137" s="31"/>
      <c r="M137" s="33">
        <f>IF(ISBLANK(L137),,IF(OR(L137="DNS",L137="DSQ",L137="OCS",L137="DNF"),((W$5+1)-W$5/Wettfahrt)*100*Faktor/W$5,((W$5+1)-L137/Wettfahrt)*100*Faktor/W$5))</f>
        <v>0</v>
      </c>
      <c r="N137" s="31"/>
      <c r="O137" s="33">
        <f>IF(ISBLANK(N137),,IF(OR(N137="DNS",N137="DSQ",N137="OCS",N137="DNF"),((X$5+1)-X$5/Wettfahrt)*100*Faktor/X$5,((X$5+1)-N137/Wettfahrt)*100*Faktor/X$5))</f>
        <v>0</v>
      </c>
      <c r="P137" s="31"/>
      <c r="Q137" s="33">
        <f>IF(ISBLANK(P137),,IF(OR(P137="DNS",P137="DSQ",P137="OCS",P137="DNF"),((Y$5+1)-Y$5/Wettfahrt)*100*Faktor/Y$5,((Y$5+1)-P137/Wettfahrt)*100*Faktor/Y$5))</f>
        <v>0</v>
      </c>
      <c r="R137" s="27">
        <f>SUM(S137:Y137)-SUM(AA137:AB137)</f>
        <v>3.8461538461538463</v>
      </c>
      <c r="S137" s="13">
        <f>E137</f>
        <v>3.8461538461538463</v>
      </c>
      <c r="T137" s="14">
        <f>G137</f>
        <v>0</v>
      </c>
      <c r="U137" s="13">
        <f>I137</f>
        <v>0</v>
      </c>
      <c r="V137" s="13">
        <f>K137</f>
        <v>0</v>
      </c>
      <c r="W137" s="13">
        <f>M137</f>
        <v>0</v>
      </c>
      <c r="X137" s="13">
        <f>O137</f>
        <v>0</v>
      </c>
      <c r="Y137" s="13">
        <f>Q137</f>
        <v>0</v>
      </c>
      <c r="Z137" s="11">
        <f>COUNTIF(S137:Y137,"&gt;0")</f>
        <v>1</v>
      </c>
      <c r="AA137" s="13">
        <f>IF(Z137&lt;6,,IF(Z137&gt;=6,IF(SMALL(S137:Y137,1)=0,SMALL(S137:Y137,2),SMALL(S137:Y137,1))))</f>
        <v>0</v>
      </c>
      <c r="AB137" s="13">
        <f>IF(Z137&gt;=7,SMALL(S137:Y137,2),)</f>
        <v>0</v>
      </c>
    </row>
    <row r="138" spans="1:28" ht="13.5" thickBot="1">
      <c r="A138" s="20">
        <f>RANK(R138,$R$7:$R$185)</f>
        <v>132</v>
      </c>
      <c r="B138" s="18" t="s">
        <v>122</v>
      </c>
      <c r="C138" s="8" t="s">
        <v>193</v>
      </c>
      <c r="D138" s="32"/>
      <c r="E138" s="33">
        <f>IF(ISBLANK(D138),,IF(OR(D138="DNS",D138="DSQ",D138="OCS",D138="DNF"),((S$5+1)-S$5/Wettfahrt)*100*Faktor/S$5,((S$5+1)-D138/Wettfahrt)*100*Faktor/S$5))</f>
        <v>0</v>
      </c>
      <c r="F138" s="32"/>
      <c r="G138" s="33">
        <f>IF(ISBLANK(F138),,IF(OR(F138="DNS",F138="DSQ",F138="OCS",F138="DNF"),((T$5+1)-T$5/Wettfahrt)*100*Faktor/T$5,((T$5+1)-F138/Wettfahrt)*100*Faktor/T$5))</f>
        <v>0</v>
      </c>
      <c r="H138" s="32"/>
      <c r="I138" s="33">
        <f>IF(ISBLANK(H138),,IF(OR(H138="DNS",H138="DSQ",H138="OCS",H138="DNF"),((U$5+1)-U$5/Wettfahrt)*100*Faktor/U$5,((U$5+1)-H138/Wettfahrt)*100*Faktor/U$5))</f>
        <v>0</v>
      </c>
      <c r="J138" s="31"/>
      <c r="K138" s="33">
        <f>IF(ISBLANK(J138),,IF(OR(J138="DNS",J138="DSQ",J138="OCS",J138="DNF"),((V$5+1)-V$5/Wettfahrt)*100*Faktor/V$5,((V$5+1)-J138/Wettfahrt)*100*Faktor/V$5))</f>
        <v>0</v>
      </c>
      <c r="L138" s="31"/>
      <c r="M138" s="33">
        <f>IF(ISBLANK(L138),,IF(OR(L138="DNS",L138="DSQ",L138="OCS",L138="DNF"),((W$5+1)-W$5/Wettfahrt)*100*Faktor/W$5,((W$5+1)-L138/Wettfahrt)*100*Faktor/W$5))</f>
        <v>0</v>
      </c>
      <c r="N138" s="31"/>
      <c r="O138" s="33">
        <f>IF(ISBLANK(N138),,IF(OR(N138="DNS",N138="DSQ",N138="OCS",N138="DNF"),((X$5+1)-X$5/Wettfahrt)*100*Faktor/X$5,((X$5+1)-N138/Wettfahrt)*100*Faktor/X$5))</f>
        <v>0</v>
      </c>
      <c r="P138" s="32"/>
      <c r="Q138" s="33">
        <f>IF(ISBLANK(P138),,IF(OR(P138="DNS",P138="DSQ",P138="OCS",P138="DNF"),((Y$5+1)-Y$5/Wettfahrt)*100*Faktor/Y$5,((Y$5+1)-P138/Wettfahrt)*100*Faktor/Y$5))</f>
        <v>0</v>
      </c>
      <c r="R138" s="27">
        <f>SUM(S138:Y138)-SUM(AA138:AB138)</f>
        <v>0</v>
      </c>
      <c r="S138" s="13">
        <f>E138</f>
        <v>0</v>
      </c>
      <c r="T138" s="14">
        <f>G138</f>
        <v>0</v>
      </c>
      <c r="U138" s="13">
        <f>I138</f>
        <v>0</v>
      </c>
      <c r="V138" s="13">
        <f>K138</f>
        <v>0</v>
      </c>
      <c r="W138" s="13">
        <f>M138</f>
        <v>0</v>
      </c>
      <c r="X138" s="13">
        <f>O138</f>
        <v>0</v>
      </c>
      <c r="Y138" s="13">
        <f>Q138</f>
        <v>0</v>
      </c>
      <c r="Z138" s="11">
        <f>COUNTIF(S138:Y138,"&gt;0")</f>
        <v>0</v>
      </c>
      <c r="AA138" s="13">
        <f>IF(Z138&lt;6,,IF(Z138&gt;=6,IF(SMALL(S138:Y138,1)=0,SMALL(S138:Y138,2),SMALL(S138:Y138,1))))</f>
        <v>0</v>
      </c>
      <c r="AB138" s="13">
        <f>IF(Z138&gt;=7,SMALL(S138:Y138,2),)</f>
        <v>0</v>
      </c>
    </row>
    <row r="139" spans="1:28" ht="13.5" thickBot="1">
      <c r="A139" s="20">
        <f>RANK(R139,$R$7:$R$185)</f>
        <v>132</v>
      </c>
      <c r="B139" s="18" t="s">
        <v>43</v>
      </c>
      <c r="C139" s="8" t="s">
        <v>44</v>
      </c>
      <c r="D139" s="32"/>
      <c r="E139" s="33">
        <f>IF(ISBLANK(D139),,IF(OR(D139="DNS",D139="DSQ",D139="OCS",D139="DNF"),((S$5+1)-S$5/Wettfahrt)*100*Faktor/S$5,((S$5+1)-D139/Wettfahrt)*100*Faktor/S$5))</f>
        <v>0</v>
      </c>
      <c r="F139" s="32"/>
      <c r="G139" s="33">
        <f>IF(ISBLANK(F139),,IF(OR(F139="DNS",F139="DSQ",F139="OCS",F139="DNF"),((T$5+1)-T$5/Wettfahrt)*100*Faktor/T$5,((T$5+1)-F139/Wettfahrt)*100*Faktor/T$5))</f>
        <v>0</v>
      </c>
      <c r="H139" s="32"/>
      <c r="I139" s="33">
        <f>IF(ISBLANK(H139),,IF(OR(H139="DNS",H139="DSQ",H139="OCS",H139="DNF"),((U$5+1)-U$5/Wettfahrt)*100*Faktor/U$5,((U$5+1)-H139/Wettfahrt)*100*Faktor/U$5))</f>
        <v>0</v>
      </c>
      <c r="J139" s="31"/>
      <c r="K139" s="33">
        <f>IF(ISBLANK(J139),,IF(OR(J139="DNS",J139="DSQ",J139="OCS",J139="DNF"),((V$5+1)-V$5/Wettfahrt)*100*Faktor/V$5,((V$5+1)-J139/Wettfahrt)*100*Faktor/V$5))</f>
        <v>0</v>
      </c>
      <c r="L139" s="31"/>
      <c r="M139" s="33">
        <f>IF(ISBLANK(L139),,IF(OR(L139="DNS",L139="DSQ",L139="OCS",L139="DNF"),((W$5+1)-W$5/Wettfahrt)*100*Faktor/W$5,((W$5+1)-L139/Wettfahrt)*100*Faktor/W$5))</f>
        <v>0</v>
      </c>
      <c r="N139" s="31"/>
      <c r="O139" s="33">
        <f>IF(ISBLANK(N139),,IF(OR(N139="DNS",N139="DSQ",N139="OCS",N139="DNF"),((X$5+1)-X$5/Wettfahrt)*100*Faktor/X$5,((X$5+1)-N139/Wettfahrt)*100*Faktor/X$5))</f>
        <v>0</v>
      </c>
      <c r="P139" s="32"/>
      <c r="Q139" s="33">
        <f>IF(ISBLANK(P139),,IF(OR(P139="DNS",P139="DSQ",P139="OCS",P139="DNF"),((Y$5+1)-Y$5/Wettfahrt)*100*Faktor/Y$5,((Y$5+1)-P139/Wettfahrt)*100*Faktor/Y$5))</f>
        <v>0</v>
      </c>
      <c r="R139" s="27">
        <f>SUM(S139:Y139)-SUM(AA139:AB139)</f>
        <v>0</v>
      </c>
      <c r="S139" s="13">
        <f>E139</f>
        <v>0</v>
      </c>
      <c r="T139" s="14">
        <f>G139</f>
        <v>0</v>
      </c>
      <c r="U139" s="13">
        <f>I139</f>
        <v>0</v>
      </c>
      <c r="V139" s="13">
        <f>K139</f>
        <v>0</v>
      </c>
      <c r="W139" s="13">
        <f>M139</f>
        <v>0</v>
      </c>
      <c r="X139" s="13">
        <f>O139</f>
        <v>0</v>
      </c>
      <c r="Y139" s="13">
        <f>Q139</f>
        <v>0</v>
      </c>
      <c r="Z139" s="11">
        <f>COUNTIF(S139:Y139,"&gt;0")</f>
        <v>0</v>
      </c>
      <c r="AA139" s="13">
        <f>IF(Z139&lt;6,,IF(Z139&gt;=6,IF(SMALL(S139:Y139,1)=0,SMALL(S139:Y139,2),SMALL(S139:Y139,1))))</f>
        <v>0</v>
      </c>
      <c r="AB139" s="13">
        <f>IF(Z139&gt;=7,SMALL(S139:Y139,2),)</f>
        <v>0</v>
      </c>
    </row>
    <row r="140" spans="1:28" ht="13.5" thickBot="1">
      <c r="A140" s="20">
        <f>RANK(R140,$R$7:$R$185)</f>
        <v>132</v>
      </c>
      <c r="B140" s="17" t="s">
        <v>203</v>
      </c>
      <c r="C140" s="7" t="s">
        <v>204</v>
      </c>
      <c r="D140" s="31"/>
      <c r="E140" s="33">
        <f>IF(ISBLANK(D140),,IF(OR(D140="DNS",D140="DSQ",D140="OCS",D140="DNF"),((S$5+1)-S$5/Wettfahrt)*100*Faktor/S$5,((S$5+1)-D140/Wettfahrt)*100*Faktor/S$5))</f>
        <v>0</v>
      </c>
      <c r="F140" s="31"/>
      <c r="G140" s="33">
        <f>IF(ISBLANK(F140),,IF(OR(F140="DNS",F140="DSQ",F140="OCS",F140="DNF"),((T$5+1)-T$5/Wettfahrt)*100*Faktor/T$5,((T$5+1)-F140/Wettfahrt)*100*Faktor/T$5))</f>
        <v>0</v>
      </c>
      <c r="H140" s="31"/>
      <c r="I140" s="33">
        <f>IF(ISBLANK(H140),,IF(OR(H140="DNS",H140="DSQ",H140="OCS",H140="DNF"),((U$5+1)-U$5/Wettfahrt)*100*Faktor/U$5,((U$5+1)-H140/Wettfahrt)*100*Faktor/U$5))</f>
        <v>0</v>
      </c>
      <c r="J140" s="31"/>
      <c r="K140" s="33">
        <f>IF(ISBLANK(J140),,IF(OR(J140="DNS",J140="DSQ",J140="OCS",J140="DNF"),((V$5+1)-V$5/Wettfahrt)*100*Faktor/V$5,((V$5+1)-J140/Wettfahrt)*100*Faktor/V$5))</f>
        <v>0</v>
      </c>
      <c r="L140" s="31"/>
      <c r="M140" s="33">
        <f>IF(ISBLANK(L140),,IF(OR(L140="DNS",L140="DSQ",L140="OCS",L140="DNF"),((W$5+1)-W$5/Wettfahrt)*100*Faktor/W$5,((W$5+1)-L140/Wettfahrt)*100*Faktor/W$5))</f>
        <v>0</v>
      </c>
      <c r="N140" s="31"/>
      <c r="O140" s="33">
        <f>IF(ISBLANK(N140),,IF(OR(N140="DNS",N140="DSQ",N140="OCS",N140="DNF"),((X$5+1)-X$5/Wettfahrt)*100*Faktor/X$5,((X$5+1)-N140/Wettfahrt)*100*Faktor/X$5))</f>
        <v>0</v>
      </c>
      <c r="P140" s="31"/>
      <c r="Q140" s="33">
        <f>IF(ISBLANK(P140),,IF(OR(P140="DNS",P140="DSQ",P140="OCS",P140="DNF"),((Y$5+1)-Y$5/Wettfahrt)*100*Faktor/Y$5,((Y$5+1)-P140/Wettfahrt)*100*Faktor/Y$5))</f>
        <v>0</v>
      </c>
      <c r="R140" s="27">
        <f>SUM(S140:Y140)-SUM(AA140:AB140)</f>
        <v>0</v>
      </c>
      <c r="S140" s="13">
        <f>E140</f>
        <v>0</v>
      </c>
      <c r="T140" s="14">
        <f>G140</f>
        <v>0</v>
      </c>
      <c r="U140" s="13">
        <f>I140</f>
        <v>0</v>
      </c>
      <c r="V140" s="13">
        <f>K140</f>
        <v>0</v>
      </c>
      <c r="W140" s="13">
        <f>M140</f>
        <v>0</v>
      </c>
      <c r="X140" s="13">
        <f>O140</f>
        <v>0</v>
      </c>
      <c r="Y140" s="13">
        <f>Q140</f>
        <v>0</v>
      </c>
      <c r="Z140" s="11">
        <f>COUNTIF(S140:Y140,"&gt;0")</f>
        <v>0</v>
      </c>
      <c r="AA140" s="13">
        <f>IF(Z140&lt;6,,IF(Z140&gt;=6,IF(SMALL(S140:Y140,1)=0,SMALL(S140:Y140,2),SMALL(S140:Y140,1))))</f>
        <v>0</v>
      </c>
      <c r="AB140" s="13">
        <f>IF(Z140&gt;=7,SMALL(S140:Y140,2),)</f>
        <v>0</v>
      </c>
    </row>
    <row r="141" spans="1:28" ht="13.5" thickBot="1">
      <c r="A141" s="20">
        <f>RANK(R141,$R$7:$R$185)</f>
        <v>132</v>
      </c>
      <c r="B141" s="17" t="s">
        <v>129</v>
      </c>
      <c r="C141" s="7" t="s">
        <v>198</v>
      </c>
      <c r="D141" s="31"/>
      <c r="E141" s="33">
        <f>IF(ISBLANK(D141),,IF(OR(D141="DNS",D141="DSQ",D141="OCS",D141="DNF"),((S$5+1)-S$5/Wettfahrt)*100*Faktor/S$5,((S$5+1)-D141/Wettfahrt)*100*Faktor/S$5))</f>
        <v>0</v>
      </c>
      <c r="F141" s="31"/>
      <c r="G141" s="33">
        <f>IF(ISBLANK(F141),,IF(OR(F141="DNS",F141="DSQ",F141="OCS",F141="DNF"),((T$5+1)-T$5/Wettfahrt)*100*Faktor/T$5,((T$5+1)-F141/Wettfahrt)*100*Faktor/T$5))</f>
        <v>0</v>
      </c>
      <c r="H141" s="31"/>
      <c r="I141" s="33">
        <f>IF(ISBLANK(H141),,IF(OR(H141="DNS",H141="DSQ",H141="OCS",H141="DNF"),((U$5+1)-U$5/Wettfahrt)*100*Faktor/U$5,((U$5+1)-H141/Wettfahrt)*100*Faktor/U$5))</f>
        <v>0</v>
      </c>
      <c r="J141" s="31"/>
      <c r="K141" s="33">
        <f>IF(ISBLANK(J141),,IF(OR(J141="DNS",J141="DSQ",J141="OCS",J141="DNF"),((V$5+1)-V$5/Wettfahrt)*100*Faktor/V$5,((V$5+1)-J141/Wettfahrt)*100*Faktor/V$5))</f>
        <v>0</v>
      </c>
      <c r="L141" s="31"/>
      <c r="M141" s="33">
        <f>IF(ISBLANK(L141),,IF(OR(L141="DNS",L141="DSQ",L141="OCS",L141="DNF"),((W$5+1)-W$5/Wettfahrt)*100*Faktor/W$5,((W$5+1)-L141/Wettfahrt)*100*Faktor/W$5))</f>
        <v>0</v>
      </c>
      <c r="N141" s="31"/>
      <c r="O141" s="33">
        <f>IF(ISBLANK(N141),,IF(OR(N141="DNS",N141="DSQ",N141="OCS",N141="DNF"),((X$5+1)-X$5/Wettfahrt)*100*Faktor/X$5,((X$5+1)-N141/Wettfahrt)*100*Faktor/X$5))</f>
        <v>0</v>
      </c>
      <c r="P141" s="31"/>
      <c r="Q141" s="33">
        <f>IF(ISBLANK(P141),,IF(OR(P141="DNS",P141="DSQ",P141="OCS",P141="DNF"),((Y$5+1)-Y$5/Wettfahrt)*100*Faktor/Y$5,((Y$5+1)-P141/Wettfahrt)*100*Faktor/Y$5))</f>
        <v>0</v>
      </c>
      <c r="R141" s="27">
        <f>SUM(S141:Y141)-SUM(AA141:AB141)</f>
        <v>0</v>
      </c>
      <c r="S141" s="13">
        <f>E141</f>
        <v>0</v>
      </c>
      <c r="T141" s="14">
        <f>G141</f>
        <v>0</v>
      </c>
      <c r="U141" s="13">
        <f>I141</f>
        <v>0</v>
      </c>
      <c r="V141" s="13">
        <f>K141</f>
        <v>0</v>
      </c>
      <c r="W141" s="13">
        <f>M141</f>
        <v>0</v>
      </c>
      <c r="X141" s="13">
        <f>O141</f>
        <v>0</v>
      </c>
      <c r="Y141" s="13">
        <f>Q141</f>
        <v>0</v>
      </c>
      <c r="Z141" s="11">
        <f>COUNTIF(S141:Y141,"&gt;0")</f>
        <v>0</v>
      </c>
      <c r="AA141" s="13">
        <f>IF(Z141&lt;6,,IF(Z141&gt;=6,IF(SMALL(S141:Y141,1)=0,SMALL(S141:Y141,2),SMALL(S141:Y141,1))))</f>
        <v>0</v>
      </c>
      <c r="AB141" s="13">
        <f>IF(Z141&gt;=7,SMALL(S141:Y141,2),)</f>
        <v>0</v>
      </c>
    </row>
    <row r="142" spans="1:28" ht="13.5" thickBot="1">
      <c r="A142" s="20">
        <f>RANK(R142,$R$7:$R$185)</f>
        <v>132</v>
      </c>
      <c r="B142" s="17" t="s">
        <v>65</v>
      </c>
      <c r="C142" s="7" t="s">
        <v>69</v>
      </c>
      <c r="D142" s="31"/>
      <c r="E142" s="33">
        <f>IF(ISBLANK(D142),,IF(OR(D142="DNS",D142="DSQ",D142="OCS",D142="DNF"),((S$5+1)-S$5/Wettfahrt)*100*Faktor/S$5,((S$5+1)-D142/Wettfahrt)*100*Faktor/S$5))</f>
        <v>0</v>
      </c>
      <c r="F142" s="31"/>
      <c r="G142" s="33">
        <f>IF(ISBLANK(F142),,IF(OR(F142="DNS",F142="DSQ",F142="OCS",F142="DNF"),((T$5+1)-T$5/Wettfahrt)*100*Faktor/T$5,((T$5+1)-F142/Wettfahrt)*100*Faktor/T$5))</f>
        <v>0</v>
      </c>
      <c r="H142" s="31"/>
      <c r="I142" s="33">
        <f>IF(ISBLANK(H142),,IF(OR(H142="DNS",H142="DSQ",H142="OCS",H142="DNF"),((U$5+1)-U$5/Wettfahrt)*100*Faktor/U$5,((U$5+1)-H142/Wettfahrt)*100*Faktor/U$5))</f>
        <v>0</v>
      </c>
      <c r="J142" s="31"/>
      <c r="K142" s="33">
        <f>IF(ISBLANK(J142),,IF(OR(J142="DNS",J142="DSQ",J142="OCS",J142="DNF"),((V$5+1)-V$5/Wettfahrt)*100*Faktor/V$5,((V$5+1)-J142/Wettfahrt)*100*Faktor/V$5))</f>
        <v>0</v>
      </c>
      <c r="L142" s="31"/>
      <c r="M142" s="33">
        <f>IF(ISBLANK(L142),,IF(OR(L142="DNS",L142="DSQ",L142="OCS",L142="DNF"),((W$5+1)-W$5/Wettfahrt)*100*Faktor/W$5,((W$5+1)-L142/Wettfahrt)*100*Faktor/W$5))</f>
        <v>0</v>
      </c>
      <c r="N142" s="31"/>
      <c r="O142" s="33">
        <f>IF(ISBLANK(N142),,IF(OR(N142="DNS",N142="DSQ",N142="OCS",N142="DNF"),((X$5+1)-X$5/Wettfahrt)*100*Faktor/X$5,((X$5+1)-N142/Wettfahrt)*100*Faktor/X$5))</f>
        <v>0</v>
      </c>
      <c r="P142" s="31"/>
      <c r="Q142" s="33">
        <f>IF(ISBLANK(P142),,IF(OR(P142="DNS",P142="DSQ",P142="OCS",P142="DNF"),((Y$5+1)-Y$5/Wettfahrt)*100*Faktor/Y$5,((Y$5+1)-P142/Wettfahrt)*100*Faktor/Y$5))</f>
        <v>0</v>
      </c>
      <c r="R142" s="27">
        <f>SUM(S142:Y142)-SUM(AA142:AB142)</f>
        <v>0</v>
      </c>
      <c r="S142" s="13">
        <f>E142</f>
        <v>0</v>
      </c>
      <c r="T142" s="14">
        <f>G142</f>
        <v>0</v>
      </c>
      <c r="U142" s="13">
        <f>I142</f>
        <v>0</v>
      </c>
      <c r="V142" s="13">
        <f>K142</f>
        <v>0</v>
      </c>
      <c r="W142" s="13">
        <f>M142</f>
        <v>0</v>
      </c>
      <c r="X142" s="13">
        <f>O142</f>
        <v>0</v>
      </c>
      <c r="Y142" s="13">
        <f>Q142</f>
        <v>0</v>
      </c>
      <c r="Z142" s="11">
        <f>COUNTIF(S142:Y142,"&gt;0")</f>
        <v>0</v>
      </c>
      <c r="AA142" s="13">
        <f>IF(Z142&lt;6,,IF(Z142&gt;=6,IF(SMALL(S142:Y142,1)=0,SMALL(S142:Y142,2),SMALL(S142:Y142,1))))</f>
        <v>0</v>
      </c>
      <c r="AB142" s="13">
        <f>IF(Z142&gt;=7,SMALL(S142:Y142,2),)</f>
        <v>0</v>
      </c>
    </row>
    <row r="143" spans="1:28" ht="13.5" thickBot="1">
      <c r="A143" s="20">
        <f>RANK(R143,$R$7:$R$185)</f>
        <v>132</v>
      </c>
      <c r="B143" s="17" t="s">
        <v>94</v>
      </c>
      <c r="C143" s="7" t="s">
        <v>93</v>
      </c>
      <c r="D143" s="31"/>
      <c r="E143" s="33">
        <f>IF(ISBLANK(D143),,IF(OR(D143="DNS",D143="DSQ",D143="OCS",D143="DNF"),((S$5+1)-S$5/Wettfahrt)*100*Faktor/S$5,((S$5+1)-D143/Wettfahrt)*100*Faktor/S$5))</f>
        <v>0</v>
      </c>
      <c r="F143" s="31"/>
      <c r="G143" s="33">
        <f>IF(ISBLANK(F143),,IF(OR(F143="DNS",F143="DSQ",F143="OCS",F143="DNF"),((T$5+1)-T$5/Wettfahrt)*100*Faktor/T$5,((T$5+1)-F143/Wettfahrt)*100*Faktor/T$5))</f>
        <v>0</v>
      </c>
      <c r="H143" s="31"/>
      <c r="I143" s="33">
        <f>IF(ISBLANK(H143),,IF(OR(H143="DNS",H143="DSQ",H143="OCS",H143="DNF"),((U$5+1)-U$5/Wettfahrt)*100*Faktor/U$5,((U$5+1)-H143/Wettfahrt)*100*Faktor/U$5))</f>
        <v>0</v>
      </c>
      <c r="J143" s="31"/>
      <c r="K143" s="33">
        <f>IF(ISBLANK(J143),,IF(OR(J143="DNS",J143="DSQ",J143="OCS",J143="DNF"),((V$5+1)-V$5/Wettfahrt)*100*Faktor/V$5,((V$5+1)-J143/Wettfahrt)*100*Faktor/V$5))</f>
        <v>0</v>
      </c>
      <c r="L143" s="31"/>
      <c r="M143" s="33">
        <f>IF(ISBLANK(L143),,IF(OR(L143="DNS",L143="DSQ",L143="OCS",L143="DNF"),((W$5+1)-W$5/Wettfahrt)*100*Faktor/W$5,((W$5+1)-L143/Wettfahrt)*100*Faktor/W$5))</f>
        <v>0</v>
      </c>
      <c r="N143" s="31"/>
      <c r="O143" s="33">
        <f>IF(ISBLANK(N143),,IF(OR(N143="DNS",N143="DSQ",N143="OCS",N143="DNF"),((X$5+1)-X$5/Wettfahrt)*100*Faktor/X$5,((X$5+1)-N143/Wettfahrt)*100*Faktor/X$5))</f>
        <v>0</v>
      </c>
      <c r="P143" s="31"/>
      <c r="Q143" s="33">
        <f>IF(ISBLANK(P143),,IF(OR(P143="DNS",P143="DSQ",P143="OCS",P143="DNF"),((Y$5+1)-Y$5/Wettfahrt)*100*Faktor/Y$5,((Y$5+1)-P143/Wettfahrt)*100*Faktor/Y$5))</f>
        <v>0</v>
      </c>
      <c r="R143" s="27">
        <f>SUM(S143:Y143)-SUM(AA143:AB143)</f>
        <v>0</v>
      </c>
      <c r="S143" s="13">
        <f>E143</f>
        <v>0</v>
      </c>
      <c r="T143" s="14">
        <f>G143</f>
        <v>0</v>
      </c>
      <c r="U143" s="13">
        <f>I143</f>
        <v>0</v>
      </c>
      <c r="V143" s="13">
        <f>K143</f>
        <v>0</v>
      </c>
      <c r="W143" s="13">
        <f>M143</f>
        <v>0</v>
      </c>
      <c r="X143" s="13">
        <f>O143</f>
        <v>0</v>
      </c>
      <c r="Y143" s="13">
        <f>Q143</f>
        <v>0</v>
      </c>
      <c r="Z143" s="11">
        <f>COUNTIF(S143:Y143,"&gt;0")</f>
        <v>0</v>
      </c>
      <c r="AA143" s="13">
        <f>IF(Z143&lt;6,,IF(Z143&gt;=6,IF(SMALL(S143:Y143,1)=0,SMALL(S143:Y143,2),SMALL(S143:Y143,1))))</f>
        <v>0</v>
      </c>
      <c r="AB143" s="13">
        <f>IF(Z143&gt;=7,SMALL(S143:Y143,2),)</f>
        <v>0</v>
      </c>
    </row>
    <row r="144" spans="1:28" ht="13.5" thickBot="1">
      <c r="A144" s="20">
        <f>RANK(R144,$R$7:$R$185)</f>
        <v>132</v>
      </c>
      <c r="B144" s="17" t="s">
        <v>40</v>
      </c>
      <c r="C144" s="7" t="s">
        <v>66</v>
      </c>
      <c r="D144" s="31"/>
      <c r="E144" s="33">
        <f>IF(ISBLANK(D144),,IF(OR(D144="DNS",D144="DSQ",D144="OCS",D144="DNF"),((S$5+1)-S$5/Wettfahrt)*100*Faktor/S$5,((S$5+1)-D144/Wettfahrt)*100*Faktor/S$5))</f>
        <v>0</v>
      </c>
      <c r="F144" s="31"/>
      <c r="G144" s="33">
        <f>IF(ISBLANK(F144),,IF(OR(F144="DNS",F144="DSQ",F144="OCS",F144="DNF"),((T$5+1)-T$5/Wettfahrt)*100*Faktor/T$5,((T$5+1)-F144/Wettfahrt)*100*Faktor/T$5))</f>
        <v>0</v>
      </c>
      <c r="H144" s="31"/>
      <c r="I144" s="33">
        <f>IF(ISBLANK(H144),,IF(OR(H144="DNS",H144="DSQ",H144="OCS",H144="DNF"),((U$5+1)-U$5/Wettfahrt)*100*Faktor/U$5,((U$5+1)-H144/Wettfahrt)*100*Faktor/U$5))</f>
        <v>0</v>
      </c>
      <c r="J144" s="31"/>
      <c r="K144" s="33">
        <f>IF(ISBLANK(J144),,IF(OR(J144="DNS",J144="DSQ",J144="OCS",J144="DNF"),((V$5+1)-V$5/Wettfahrt)*100*Faktor/V$5,((V$5+1)-J144/Wettfahrt)*100*Faktor/V$5))</f>
        <v>0</v>
      </c>
      <c r="L144" s="31"/>
      <c r="M144" s="33">
        <f>IF(ISBLANK(L144),,IF(OR(L144="DNS",L144="DSQ",L144="OCS",L144="DNF"),((W$5+1)-W$5/Wettfahrt)*100*Faktor/W$5,((W$5+1)-L144/Wettfahrt)*100*Faktor/W$5))</f>
        <v>0</v>
      </c>
      <c r="N144" s="31"/>
      <c r="O144" s="33">
        <f>IF(ISBLANK(N144),,IF(OR(N144="DNS",N144="DSQ",N144="OCS",N144="DNF"),((X$5+1)-X$5/Wettfahrt)*100*Faktor/X$5,((X$5+1)-N144/Wettfahrt)*100*Faktor/X$5))</f>
        <v>0</v>
      </c>
      <c r="P144" s="31"/>
      <c r="Q144" s="33">
        <f>IF(ISBLANK(P144),,IF(OR(P144="DNS",P144="DSQ",P144="OCS",P144="DNF"),((Y$5+1)-Y$5/Wettfahrt)*100*Faktor/Y$5,((Y$5+1)-P144/Wettfahrt)*100*Faktor/Y$5))</f>
        <v>0</v>
      </c>
      <c r="R144" s="27">
        <f>SUM(S144:Y144)-SUM(AA144:AB144)</f>
        <v>0</v>
      </c>
      <c r="S144" s="13">
        <f>E144</f>
        <v>0</v>
      </c>
      <c r="T144" s="14">
        <f>G144</f>
        <v>0</v>
      </c>
      <c r="U144" s="13">
        <f>I144</f>
        <v>0</v>
      </c>
      <c r="V144" s="13">
        <f>K144</f>
        <v>0</v>
      </c>
      <c r="W144" s="13">
        <f>M144</f>
        <v>0</v>
      </c>
      <c r="X144" s="13">
        <f>O144</f>
        <v>0</v>
      </c>
      <c r="Y144" s="13">
        <f>Q144</f>
        <v>0</v>
      </c>
      <c r="Z144" s="11">
        <f>COUNTIF(S144:Y144,"&gt;0")</f>
        <v>0</v>
      </c>
      <c r="AA144" s="13">
        <f>IF(Z144&lt;6,,IF(Z144&gt;=6,IF(SMALL(S144:Y144,1)=0,SMALL(S144:Y144,2),SMALL(S144:Y144,1))))</f>
        <v>0</v>
      </c>
      <c r="AB144" s="13">
        <f>IF(Z144&gt;=7,SMALL(S144:Y144,2),)</f>
        <v>0</v>
      </c>
    </row>
    <row r="145" spans="1:28" ht="13.5" thickBot="1">
      <c r="A145" s="20">
        <f>RANK(R145,$R$7:$R$185)</f>
        <v>132</v>
      </c>
      <c r="B145" s="17" t="s">
        <v>162</v>
      </c>
      <c r="C145" s="7" t="s">
        <v>163</v>
      </c>
      <c r="D145" s="31"/>
      <c r="E145" s="33">
        <f>IF(ISBLANK(D145),,IF(OR(D145="DNS",D145="DSQ",D145="OCS",D145="DNF"),((S$5+1)-S$5/Wettfahrt)*100*Faktor/S$5,((S$5+1)-D145/Wettfahrt)*100*Faktor/S$5))</f>
        <v>0</v>
      </c>
      <c r="F145" s="31"/>
      <c r="G145" s="33">
        <f>IF(ISBLANK(F145),,IF(OR(F145="DNS",F145="DSQ",F145="OCS",F145="DNF"),((T$5+1)-T$5/Wettfahrt)*100*Faktor/T$5,((T$5+1)-F145/Wettfahrt)*100*Faktor/T$5))</f>
        <v>0</v>
      </c>
      <c r="H145" s="31"/>
      <c r="I145" s="33">
        <f>IF(ISBLANK(H145),,IF(OR(H145="DNS",H145="DSQ",H145="OCS",H145="DNF"),((U$5+1)-U$5/Wettfahrt)*100*Faktor/U$5,((U$5+1)-H145/Wettfahrt)*100*Faktor/U$5))</f>
        <v>0</v>
      </c>
      <c r="J145" s="31"/>
      <c r="K145" s="33">
        <f>IF(ISBLANK(J145),,IF(OR(J145="DNS",J145="DSQ",J145="OCS",J145="DNF"),((V$5+1)-V$5/Wettfahrt)*100*Faktor/V$5,((V$5+1)-J145/Wettfahrt)*100*Faktor/V$5))</f>
        <v>0</v>
      </c>
      <c r="L145" s="31"/>
      <c r="M145" s="33">
        <f>IF(ISBLANK(L145),,IF(OR(L145="DNS",L145="DSQ",L145="OCS",L145="DNF"),((W$5+1)-W$5/Wettfahrt)*100*Faktor/W$5,((W$5+1)-L145/Wettfahrt)*100*Faktor/W$5))</f>
        <v>0</v>
      </c>
      <c r="N145" s="31"/>
      <c r="O145" s="33">
        <f>IF(ISBLANK(N145),,IF(OR(N145="DNS",N145="DSQ",N145="OCS",N145="DNF"),((X$5+1)-X$5/Wettfahrt)*100*Faktor/X$5,((X$5+1)-N145/Wettfahrt)*100*Faktor/X$5))</f>
        <v>0</v>
      </c>
      <c r="P145" s="31"/>
      <c r="Q145" s="33">
        <f>IF(ISBLANK(P145),,IF(OR(P145="DNS",P145="DSQ",P145="OCS",P145="DNF"),((Y$5+1)-Y$5/Wettfahrt)*100*Faktor/Y$5,((Y$5+1)-P145/Wettfahrt)*100*Faktor/Y$5))</f>
        <v>0</v>
      </c>
      <c r="R145" s="27">
        <f>SUM(S145:Y145)-SUM(AA145:AB145)</f>
        <v>0</v>
      </c>
      <c r="S145" s="13">
        <f>E145</f>
        <v>0</v>
      </c>
      <c r="T145" s="14">
        <f>G145</f>
        <v>0</v>
      </c>
      <c r="U145" s="13">
        <f>I145</f>
        <v>0</v>
      </c>
      <c r="V145" s="13">
        <f>K145</f>
        <v>0</v>
      </c>
      <c r="W145" s="13">
        <f>M145</f>
        <v>0</v>
      </c>
      <c r="X145" s="13">
        <f>O145</f>
        <v>0</v>
      </c>
      <c r="Y145" s="13">
        <f>Q145</f>
        <v>0</v>
      </c>
      <c r="Z145" s="11">
        <f>COUNTIF(S145:Y145,"&gt;0")</f>
        <v>0</v>
      </c>
      <c r="AA145" s="13">
        <f>IF(Z145&lt;6,,IF(Z145&gt;=6,IF(SMALL(S145:Y145,1)=0,SMALL(S145:Y145,2),SMALL(S145:Y145,1))))</f>
        <v>0</v>
      </c>
      <c r="AB145" s="13">
        <f>IF(Z145&gt;=7,SMALL(S145:Y145,2),)</f>
        <v>0</v>
      </c>
    </row>
    <row r="146" spans="1:28" ht="13.5" thickBot="1">
      <c r="A146" s="20">
        <f>RANK(R146,$R$7:$R$185)</f>
        <v>132</v>
      </c>
      <c r="B146" s="17" t="s">
        <v>129</v>
      </c>
      <c r="C146" s="7" t="s">
        <v>199</v>
      </c>
      <c r="D146" s="31"/>
      <c r="E146" s="33">
        <f>IF(ISBLANK(D146),,IF(OR(D146="DNS",D146="DSQ",D146="OCS",D146="DNF"),((S$5+1)-S$5/Wettfahrt)*100*Faktor/S$5,((S$5+1)-D146/Wettfahrt)*100*Faktor/S$5))</f>
        <v>0</v>
      </c>
      <c r="F146" s="31"/>
      <c r="G146" s="33">
        <f>IF(ISBLANK(F146),,IF(OR(F146="DNS",F146="DSQ",F146="OCS",F146="DNF"),((T$5+1)-T$5/Wettfahrt)*100*Faktor/T$5,((T$5+1)-F146/Wettfahrt)*100*Faktor/T$5))</f>
        <v>0</v>
      </c>
      <c r="H146" s="31"/>
      <c r="I146" s="33">
        <f>IF(ISBLANK(H146),,IF(OR(H146="DNS",H146="DSQ",H146="OCS",H146="DNF"),((U$5+1)-U$5/Wettfahrt)*100*Faktor/U$5,((U$5+1)-H146/Wettfahrt)*100*Faktor/U$5))</f>
        <v>0</v>
      </c>
      <c r="J146" s="31"/>
      <c r="K146" s="33">
        <f>IF(ISBLANK(J146),,IF(OR(J146="DNS",J146="DSQ",J146="OCS",J146="DNF"),((V$5+1)-V$5/Wettfahrt)*100*Faktor/V$5,((V$5+1)-J146/Wettfahrt)*100*Faktor/V$5))</f>
        <v>0</v>
      </c>
      <c r="L146" s="31"/>
      <c r="M146" s="33">
        <f>IF(ISBLANK(L146),,IF(OR(L146="DNS",L146="DSQ",L146="OCS",L146="DNF"),((W$5+1)-W$5/Wettfahrt)*100*Faktor/W$5,((W$5+1)-L146/Wettfahrt)*100*Faktor/W$5))</f>
        <v>0</v>
      </c>
      <c r="N146" s="31"/>
      <c r="O146" s="33">
        <f>IF(ISBLANK(N146),,IF(OR(N146="DNS",N146="DSQ",N146="OCS",N146="DNF"),((X$5+1)-X$5/Wettfahrt)*100*Faktor/X$5,((X$5+1)-N146/Wettfahrt)*100*Faktor/X$5))</f>
        <v>0</v>
      </c>
      <c r="P146" s="31"/>
      <c r="Q146" s="33">
        <f>IF(ISBLANK(P146),,IF(OR(P146="DNS",P146="DSQ",P146="OCS",P146="DNF"),((Y$5+1)-Y$5/Wettfahrt)*100*Faktor/Y$5,((Y$5+1)-P146/Wettfahrt)*100*Faktor/Y$5))</f>
        <v>0</v>
      </c>
      <c r="R146" s="27">
        <f>SUM(S146:Y146)-SUM(AA146:AB146)</f>
        <v>0</v>
      </c>
      <c r="S146" s="13">
        <f>E146</f>
        <v>0</v>
      </c>
      <c r="T146" s="14">
        <f>G146</f>
        <v>0</v>
      </c>
      <c r="U146" s="13">
        <f>I146</f>
        <v>0</v>
      </c>
      <c r="V146" s="13">
        <f>K146</f>
        <v>0</v>
      </c>
      <c r="W146" s="13">
        <f>M146</f>
        <v>0</v>
      </c>
      <c r="X146" s="13">
        <f>O146</f>
        <v>0</v>
      </c>
      <c r="Y146" s="13">
        <f>Q146</f>
        <v>0</v>
      </c>
      <c r="Z146" s="11">
        <f>COUNTIF(S146:Y146,"&gt;0")</f>
        <v>0</v>
      </c>
      <c r="AA146" s="13">
        <f>IF(Z146&lt;6,,IF(Z146&gt;=6,IF(SMALL(S146:Y146,1)=0,SMALL(S146:Y146,2),SMALL(S146:Y146,1))))</f>
        <v>0</v>
      </c>
      <c r="AB146" s="13">
        <f>IF(Z146&gt;=7,SMALL(S146:Y146,2),)</f>
        <v>0</v>
      </c>
    </row>
    <row r="147" spans="1:28" ht="13.5" thickBot="1">
      <c r="A147" s="20">
        <f>RANK(R147,$R$7:$R$185)</f>
        <v>132</v>
      </c>
      <c r="B147" s="17" t="s">
        <v>23</v>
      </c>
      <c r="C147" s="7" t="s">
        <v>24</v>
      </c>
      <c r="D147" s="31"/>
      <c r="E147" s="33">
        <f>IF(ISBLANK(D147),,IF(OR(D147="DNS",D147="DSQ",D147="OCS",D147="DNF"),((S$5+1)-S$5/Wettfahrt)*100*Faktor/S$5,((S$5+1)-D147/Wettfahrt)*100*Faktor/S$5))</f>
        <v>0</v>
      </c>
      <c r="F147" s="31"/>
      <c r="G147" s="33">
        <f>IF(ISBLANK(F147),,IF(OR(F147="DNS",F147="DSQ",F147="OCS",F147="DNF"),((T$5+1)-T$5/Wettfahrt)*100*Faktor/T$5,((T$5+1)-F147/Wettfahrt)*100*Faktor/T$5))</f>
        <v>0</v>
      </c>
      <c r="H147" s="31"/>
      <c r="I147" s="33">
        <f>IF(ISBLANK(H147),,IF(OR(H147="DNS",H147="DSQ",H147="OCS",H147="DNF"),((U$5+1)-U$5/Wettfahrt)*100*Faktor/U$5,((U$5+1)-H147/Wettfahrt)*100*Faktor/U$5))</f>
        <v>0</v>
      </c>
      <c r="J147" s="31"/>
      <c r="K147" s="33">
        <f>IF(ISBLANK(J147),,IF(OR(J147="DNS",J147="DSQ",J147="OCS",J147="DNF"),((V$5+1)-V$5/Wettfahrt)*100*Faktor/V$5,((V$5+1)-J147/Wettfahrt)*100*Faktor/V$5))</f>
        <v>0</v>
      </c>
      <c r="L147" s="31"/>
      <c r="M147" s="33">
        <f>IF(ISBLANK(L147),,IF(OR(L147="DNS",L147="DSQ",L147="OCS",L147="DNF"),((W$5+1)-W$5/Wettfahrt)*100*Faktor/W$5,((W$5+1)-L147/Wettfahrt)*100*Faktor/W$5))</f>
        <v>0</v>
      </c>
      <c r="N147" s="31"/>
      <c r="O147" s="33">
        <f>IF(ISBLANK(N147),,IF(OR(N147="DNS",N147="DSQ",N147="OCS",N147="DNF"),((X$5+1)-X$5/Wettfahrt)*100*Faktor/X$5,((X$5+1)-N147/Wettfahrt)*100*Faktor/X$5))</f>
        <v>0</v>
      </c>
      <c r="P147" s="31"/>
      <c r="Q147" s="33">
        <f>IF(ISBLANK(P147),,IF(OR(P147="DNS",P147="DSQ",P147="OCS",P147="DNF"),((Y$5+1)-Y$5/Wettfahrt)*100*Faktor/Y$5,((Y$5+1)-P147/Wettfahrt)*100*Faktor/Y$5))</f>
        <v>0</v>
      </c>
      <c r="R147" s="27">
        <f>SUM(S147:Y147)-SUM(AA147:AB147)</f>
        <v>0</v>
      </c>
      <c r="S147" s="13">
        <f>E147</f>
        <v>0</v>
      </c>
      <c r="T147" s="14">
        <f>G147</f>
        <v>0</v>
      </c>
      <c r="U147" s="13">
        <f>I147</f>
        <v>0</v>
      </c>
      <c r="V147" s="13">
        <f>K147</f>
        <v>0</v>
      </c>
      <c r="W147" s="13">
        <f>M147</f>
        <v>0</v>
      </c>
      <c r="X147" s="13">
        <f>O147</f>
        <v>0</v>
      </c>
      <c r="Y147" s="13">
        <f>Q147</f>
        <v>0</v>
      </c>
      <c r="Z147" s="11">
        <f>COUNTIF(S147:Y147,"&gt;0")</f>
        <v>0</v>
      </c>
      <c r="AA147" s="13">
        <f>IF(Z147&lt;6,,IF(Z147&gt;=6,IF(SMALL(S147:Y147,1)=0,SMALL(S147:Y147,2),SMALL(S147:Y147,1))))</f>
        <v>0</v>
      </c>
      <c r="AB147" s="13">
        <f>IF(Z147&gt;=7,SMALL(S147:Y147,2),)</f>
        <v>0</v>
      </c>
    </row>
    <row r="148" spans="1:28" ht="13.5" thickBot="1">
      <c r="A148" s="20">
        <f>RANK(R148,$R$7:$R$185)</f>
        <v>132</v>
      </c>
      <c r="B148" s="17" t="s">
        <v>207</v>
      </c>
      <c r="C148" s="7" t="s">
        <v>208</v>
      </c>
      <c r="D148" s="31"/>
      <c r="E148" s="33">
        <f>IF(ISBLANK(D148),,IF(OR(D148="DNS",D148="DSQ",D148="OCS",D148="DNF"),((S$5+1)-S$5/Wettfahrt)*100*Faktor/S$5,((S$5+1)-D148/Wettfahrt)*100*Faktor/S$5))</f>
        <v>0</v>
      </c>
      <c r="F148" s="31"/>
      <c r="G148" s="33">
        <f>IF(ISBLANK(F148),,IF(OR(F148="DNS",F148="DSQ",F148="OCS",F148="DNF"),((T$5+1)-T$5/Wettfahrt)*100*Faktor/T$5,((T$5+1)-F148/Wettfahrt)*100*Faktor/T$5))</f>
        <v>0</v>
      </c>
      <c r="H148" s="31"/>
      <c r="I148" s="33">
        <f>IF(ISBLANK(H148),,IF(OR(H148="DNS",H148="DSQ",H148="OCS",H148="DNF"),((U$5+1)-U$5/Wettfahrt)*100*Faktor/U$5,((U$5+1)-H148/Wettfahrt)*100*Faktor/U$5))</f>
        <v>0</v>
      </c>
      <c r="J148" s="31"/>
      <c r="K148" s="33">
        <f>IF(ISBLANK(J148),,IF(OR(J148="DNS",J148="DSQ",J148="OCS",J148="DNF"),((V$5+1)-V$5/Wettfahrt)*100*Faktor/V$5,((V$5+1)-J148/Wettfahrt)*100*Faktor/V$5))</f>
        <v>0</v>
      </c>
      <c r="L148" s="31"/>
      <c r="M148" s="33">
        <f>IF(ISBLANK(L148),,IF(OR(L148="DNS",L148="DSQ",L148="OCS",L148="DNF"),((W$5+1)-W$5/Wettfahrt)*100*Faktor/W$5,((W$5+1)-L148/Wettfahrt)*100*Faktor/W$5))</f>
        <v>0</v>
      </c>
      <c r="N148" s="31"/>
      <c r="O148" s="33">
        <f>IF(ISBLANK(N148),,IF(OR(N148="DNS",N148="DSQ",N148="OCS",N148="DNF"),((X$5+1)-X$5/Wettfahrt)*100*Faktor/X$5,((X$5+1)-N148/Wettfahrt)*100*Faktor/X$5))</f>
        <v>0</v>
      </c>
      <c r="P148" s="31"/>
      <c r="Q148" s="33">
        <f>IF(ISBLANK(P148),,IF(OR(P148="DNS",P148="DSQ",P148="OCS",P148="DNF"),((Y$5+1)-Y$5/Wettfahrt)*100*Faktor/Y$5,((Y$5+1)-P148/Wettfahrt)*100*Faktor/Y$5))</f>
        <v>0</v>
      </c>
      <c r="R148" s="27">
        <f>SUM(S148:Y148)-SUM(AA148:AB148)</f>
        <v>0</v>
      </c>
      <c r="S148" s="13">
        <f>E148</f>
        <v>0</v>
      </c>
      <c r="T148" s="14">
        <f>G148</f>
        <v>0</v>
      </c>
      <c r="U148" s="13">
        <f>I148</f>
        <v>0</v>
      </c>
      <c r="V148" s="13">
        <f>K148</f>
        <v>0</v>
      </c>
      <c r="W148" s="13">
        <f>M148</f>
        <v>0</v>
      </c>
      <c r="X148" s="13">
        <f>O148</f>
        <v>0</v>
      </c>
      <c r="Y148" s="13">
        <f>Q148</f>
        <v>0</v>
      </c>
      <c r="Z148" s="11">
        <f>COUNTIF(S148:Y148,"&gt;0")</f>
        <v>0</v>
      </c>
      <c r="AA148" s="13">
        <f>IF(Z148&lt;6,,IF(Z148&gt;=6,IF(SMALL(S148:Y148,1)=0,SMALL(S148:Y148,2),SMALL(S148:Y148,1))))</f>
        <v>0</v>
      </c>
      <c r="AB148" s="13">
        <f>IF(Z148&gt;=7,SMALL(S148:Y148,2),)</f>
        <v>0</v>
      </c>
    </row>
    <row r="149" spans="1:28" ht="13.5" thickBot="1">
      <c r="A149" s="20">
        <f>RANK(R149,$R$7:$R$185)</f>
        <v>132</v>
      </c>
      <c r="B149" s="17" t="s">
        <v>170</v>
      </c>
      <c r="C149" s="7" t="s">
        <v>128</v>
      </c>
      <c r="D149" s="31"/>
      <c r="E149" s="33">
        <f>IF(ISBLANK(D149),,IF(OR(D149="DNS",D149="DSQ",D149="OCS",D149="DNF"),((S$5+1)-S$5/Wettfahrt)*100*Faktor/S$5,((S$5+1)-D149/Wettfahrt)*100*Faktor/S$5))</f>
        <v>0</v>
      </c>
      <c r="F149" s="31"/>
      <c r="G149" s="33">
        <f>IF(ISBLANK(F149),,IF(OR(F149="DNS",F149="DSQ",F149="OCS",F149="DNF"),((T$5+1)-T$5/Wettfahrt)*100*Faktor/T$5,((T$5+1)-F149/Wettfahrt)*100*Faktor/T$5))</f>
        <v>0</v>
      </c>
      <c r="H149" s="31"/>
      <c r="I149" s="33">
        <f>IF(ISBLANK(H149),,IF(OR(H149="DNS",H149="DSQ",H149="OCS",H149="DNF"),((U$5+1)-U$5/Wettfahrt)*100*Faktor/U$5,((U$5+1)-H149/Wettfahrt)*100*Faktor/U$5))</f>
        <v>0</v>
      </c>
      <c r="J149" s="31"/>
      <c r="K149" s="33">
        <f>IF(ISBLANK(J149),,IF(OR(J149="DNS",J149="DSQ",J149="OCS",J149="DNF"),((V$5+1)-V$5/Wettfahrt)*100*Faktor/V$5,((V$5+1)-J149/Wettfahrt)*100*Faktor/V$5))</f>
        <v>0</v>
      </c>
      <c r="L149" s="31"/>
      <c r="M149" s="33">
        <f>IF(ISBLANK(L149),,IF(OR(L149="DNS",L149="DSQ",L149="OCS",L149="DNF"),((W$5+1)-W$5/Wettfahrt)*100*Faktor/W$5,((W$5+1)-L149/Wettfahrt)*100*Faktor/W$5))</f>
        <v>0</v>
      </c>
      <c r="N149" s="31"/>
      <c r="O149" s="33">
        <f>IF(ISBLANK(N149),,IF(OR(N149="DNS",N149="DSQ",N149="OCS",N149="DNF"),((X$5+1)-X$5/Wettfahrt)*100*Faktor/X$5,((X$5+1)-N149/Wettfahrt)*100*Faktor/X$5))</f>
        <v>0</v>
      </c>
      <c r="P149" s="31"/>
      <c r="Q149" s="33">
        <f>IF(ISBLANK(P149),,IF(OR(P149="DNS",P149="DSQ",P149="OCS",P149="DNF"),((Y$5+1)-Y$5/Wettfahrt)*100*Faktor/Y$5,((Y$5+1)-P149/Wettfahrt)*100*Faktor/Y$5))</f>
        <v>0</v>
      </c>
      <c r="R149" s="27">
        <f>SUM(S149:Y149)-SUM(AA149:AB149)</f>
        <v>0</v>
      </c>
      <c r="S149" s="13">
        <f>E149</f>
        <v>0</v>
      </c>
      <c r="T149" s="14">
        <f>G149</f>
        <v>0</v>
      </c>
      <c r="U149" s="13">
        <f>I149</f>
        <v>0</v>
      </c>
      <c r="V149" s="13">
        <f>K149</f>
        <v>0</v>
      </c>
      <c r="W149" s="13">
        <f>M149</f>
        <v>0</v>
      </c>
      <c r="X149" s="13">
        <f>O149</f>
        <v>0</v>
      </c>
      <c r="Y149" s="13">
        <f>Q149</f>
        <v>0</v>
      </c>
      <c r="Z149" s="11">
        <f>COUNTIF(S149:Y149,"&gt;0")</f>
        <v>0</v>
      </c>
      <c r="AA149" s="13">
        <f>IF(Z149&lt;6,,IF(Z149&gt;=6,IF(SMALL(S149:Y149,1)=0,SMALL(S149:Y149,2),SMALL(S149:Y149,1))))</f>
        <v>0</v>
      </c>
      <c r="AB149" s="13">
        <f>IF(Z149&gt;=7,SMALL(S149:Y149,2),)</f>
        <v>0</v>
      </c>
    </row>
    <row r="150" spans="1:28" ht="13.5" thickBot="1">
      <c r="A150" s="20">
        <f>RANK(R150,$R$7:$R$185)</f>
        <v>132</v>
      </c>
      <c r="B150" s="17" t="s">
        <v>38</v>
      </c>
      <c r="C150" s="7" t="s">
        <v>108</v>
      </c>
      <c r="D150" s="31"/>
      <c r="E150" s="33">
        <f>IF(ISBLANK(D150),,IF(OR(D150="DNS",D150="DSQ",D150="OCS",D150="DNF"),((S$5+1)-S$5/Wettfahrt)*100*Faktor/S$5,((S$5+1)-D150/Wettfahrt)*100*Faktor/S$5))</f>
        <v>0</v>
      </c>
      <c r="F150" s="31"/>
      <c r="G150" s="33">
        <f>IF(ISBLANK(F150),,IF(OR(F150="DNS",F150="DSQ",F150="OCS",F150="DNF"),((T$5+1)-T$5/Wettfahrt)*100*Faktor/T$5,((T$5+1)-F150/Wettfahrt)*100*Faktor/T$5))</f>
        <v>0</v>
      </c>
      <c r="H150" s="31"/>
      <c r="I150" s="33">
        <f>IF(ISBLANK(H150),,IF(OR(H150="DNS",H150="DSQ",H150="OCS",H150="DNF"),((U$5+1)-U$5/Wettfahrt)*100*Faktor/U$5,((U$5+1)-H150/Wettfahrt)*100*Faktor/U$5))</f>
        <v>0</v>
      </c>
      <c r="J150" s="31"/>
      <c r="K150" s="33">
        <f>IF(ISBLANK(J150),,IF(OR(J150="DNS",J150="DSQ",J150="OCS",J150="DNF"),((V$5+1)-V$5/Wettfahrt)*100*Faktor/V$5,((V$5+1)-J150/Wettfahrt)*100*Faktor/V$5))</f>
        <v>0</v>
      </c>
      <c r="L150" s="31"/>
      <c r="M150" s="33">
        <f>IF(ISBLANK(L150),,IF(OR(L150="DNS",L150="DSQ",L150="OCS",L150="DNF"),((W$5+1)-W$5/Wettfahrt)*100*Faktor/W$5,((W$5+1)-L150/Wettfahrt)*100*Faktor/W$5))</f>
        <v>0</v>
      </c>
      <c r="N150" s="31"/>
      <c r="O150" s="33">
        <f>IF(ISBLANK(N150),,IF(OR(N150="DNS",N150="DSQ",N150="OCS",N150="DNF"),((X$5+1)-X$5/Wettfahrt)*100*Faktor/X$5,((X$5+1)-N150/Wettfahrt)*100*Faktor/X$5))</f>
        <v>0</v>
      </c>
      <c r="P150" s="31"/>
      <c r="Q150" s="33">
        <f>IF(ISBLANK(P150),,IF(OR(P150="DNS",P150="DSQ",P150="OCS",P150="DNF"),((Y$5+1)-Y$5/Wettfahrt)*100*Faktor/Y$5,((Y$5+1)-P150/Wettfahrt)*100*Faktor/Y$5))</f>
        <v>0</v>
      </c>
      <c r="R150" s="27">
        <f>SUM(S150:Y150)-SUM(AA150:AB150)</f>
        <v>0</v>
      </c>
      <c r="S150" s="13">
        <f>E150</f>
        <v>0</v>
      </c>
      <c r="T150" s="14">
        <f>G150</f>
        <v>0</v>
      </c>
      <c r="U150" s="13">
        <f>I150</f>
        <v>0</v>
      </c>
      <c r="V150" s="13">
        <f>K150</f>
        <v>0</v>
      </c>
      <c r="W150" s="13">
        <f>M150</f>
        <v>0</v>
      </c>
      <c r="X150" s="13">
        <f>O150</f>
        <v>0</v>
      </c>
      <c r="Y150" s="13">
        <f>Q150</f>
        <v>0</v>
      </c>
      <c r="Z150" s="11">
        <f>COUNTIF(S150:Y150,"&gt;0")</f>
        <v>0</v>
      </c>
      <c r="AA150" s="13">
        <f>IF(Z150&lt;6,,IF(Z150&gt;=6,IF(SMALL(S150:Y150,1)=0,SMALL(S150:Y150,2),SMALL(S150:Y150,1))))</f>
        <v>0</v>
      </c>
      <c r="AB150" s="13">
        <f>IF(Z150&gt;=7,SMALL(S150:Y150,2),)</f>
        <v>0</v>
      </c>
    </row>
    <row r="151" spans="1:28" ht="13.5" thickBot="1">
      <c r="A151" s="20">
        <f>RANK(R151,$R$7:$R$185)</f>
        <v>132</v>
      </c>
      <c r="B151" s="17" t="s">
        <v>47</v>
      </c>
      <c r="C151" s="7" t="s">
        <v>102</v>
      </c>
      <c r="D151" s="31"/>
      <c r="E151" s="33">
        <f>IF(ISBLANK(D151),,IF(OR(D151="DNS",D151="DSQ",D151="OCS",D151="DNF"),((S$5+1)-S$5/Wettfahrt)*100*Faktor/S$5,((S$5+1)-D151/Wettfahrt)*100*Faktor/S$5))</f>
        <v>0</v>
      </c>
      <c r="F151" s="31"/>
      <c r="G151" s="33">
        <f>IF(ISBLANK(F151),,IF(OR(F151="DNS",F151="DSQ",F151="OCS",F151="DNF"),((T$5+1)-T$5/Wettfahrt)*100*Faktor/T$5,((T$5+1)-F151/Wettfahrt)*100*Faktor/T$5))</f>
        <v>0</v>
      </c>
      <c r="H151" s="31"/>
      <c r="I151" s="33">
        <f>IF(ISBLANK(H151),,IF(OR(H151="DNS",H151="DSQ",H151="OCS",H151="DNF"),((U$5+1)-U$5/Wettfahrt)*100*Faktor/U$5,((U$5+1)-H151/Wettfahrt)*100*Faktor/U$5))</f>
        <v>0</v>
      </c>
      <c r="J151" s="31"/>
      <c r="K151" s="33">
        <f>IF(ISBLANK(J151),,IF(OR(J151="DNS",J151="DSQ",J151="OCS",J151="DNF"),((V$5+1)-V$5/Wettfahrt)*100*Faktor/V$5,((V$5+1)-J151/Wettfahrt)*100*Faktor/V$5))</f>
        <v>0</v>
      </c>
      <c r="L151" s="31"/>
      <c r="M151" s="33">
        <f>IF(ISBLANK(L151),,IF(OR(L151="DNS",L151="DSQ",L151="OCS",L151="DNF"),((W$5+1)-W$5/Wettfahrt)*100*Faktor/W$5,((W$5+1)-L151/Wettfahrt)*100*Faktor/W$5))</f>
        <v>0</v>
      </c>
      <c r="N151" s="31"/>
      <c r="O151" s="33">
        <f>IF(ISBLANK(N151),,IF(OR(N151="DNS",N151="DSQ",N151="OCS",N151="DNF"),((X$5+1)-X$5/Wettfahrt)*100*Faktor/X$5,((X$5+1)-N151/Wettfahrt)*100*Faktor/X$5))</f>
        <v>0</v>
      </c>
      <c r="P151" s="31"/>
      <c r="Q151" s="33">
        <f>IF(ISBLANK(P151),,IF(OR(P151="DNS",P151="DSQ",P151="OCS",P151="DNF"),((Y$5+1)-Y$5/Wettfahrt)*100*Faktor/Y$5,((Y$5+1)-P151/Wettfahrt)*100*Faktor/Y$5))</f>
        <v>0</v>
      </c>
      <c r="R151" s="27">
        <f>SUM(S151:Y151)-SUM(AA151:AB151)</f>
        <v>0</v>
      </c>
      <c r="S151" s="13">
        <f>E151</f>
        <v>0</v>
      </c>
      <c r="T151" s="14">
        <f>G151</f>
        <v>0</v>
      </c>
      <c r="U151" s="13">
        <f>I151</f>
        <v>0</v>
      </c>
      <c r="V151" s="13">
        <f>K151</f>
        <v>0</v>
      </c>
      <c r="W151" s="13">
        <f>M151</f>
        <v>0</v>
      </c>
      <c r="X151" s="13">
        <f>O151</f>
        <v>0</v>
      </c>
      <c r="Y151" s="13">
        <f>Q151</f>
        <v>0</v>
      </c>
      <c r="Z151" s="11">
        <f>COUNTIF(S151:Y151,"&gt;0")</f>
        <v>0</v>
      </c>
      <c r="AA151" s="13">
        <f>IF(Z151&lt;6,,IF(Z151&gt;=6,IF(SMALL(S151:Y151,1)=0,SMALL(S151:Y151,2),SMALL(S151:Y151,1))))</f>
        <v>0</v>
      </c>
      <c r="AB151" s="13">
        <f>IF(Z151&gt;=7,SMALL(S151:Y151,2),)</f>
        <v>0</v>
      </c>
    </row>
    <row r="152" spans="1:28" ht="13.5" thickBot="1">
      <c r="A152" s="20">
        <f>RANK(R152,$R$7:$R$185)</f>
        <v>132</v>
      </c>
      <c r="B152" s="17" t="s">
        <v>111</v>
      </c>
      <c r="C152" s="7" t="s">
        <v>101</v>
      </c>
      <c r="D152" s="31"/>
      <c r="E152" s="33">
        <f>IF(ISBLANK(D152),,IF(OR(D152="DNS",D152="DSQ",D152="OCS",D152="DNF"),((S$5+1)-S$5/Wettfahrt)*100*Faktor/S$5,((S$5+1)-D152/Wettfahrt)*100*Faktor/S$5))</f>
        <v>0</v>
      </c>
      <c r="F152" s="31"/>
      <c r="G152" s="33">
        <f>IF(ISBLANK(F152),,IF(OR(F152="DNS",F152="DSQ",F152="OCS",F152="DNF"),((T$5+1)-T$5/Wettfahrt)*100*Faktor/T$5,((T$5+1)-F152/Wettfahrt)*100*Faktor/T$5))</f>
        <v>0</v>
      </c>
      <c r="H152" s="31"/>
      <c r="I152" s="33">
        <f>IF(ISBLANK(H152),,IF(OR(H152="DNS",H152="DSQ",H152="OCS",H152="DNF"),((U$5+1)-U$5/Wettfahrt)*100*Faktor/U$5,((U$5+1)-H152/Wettfahrt)*100*Faktor/U$5))</f>
        <v>0</v>
      </c>
      <c r="J152" s="31"/>
      <c r="K152" s="33">
        <f>IF(ISBLANK(J152),,IF(OR(J152="DNS",J152="DSQ",J152="OCS",J152="DNF"),((V$5+1)-V$5/Wettfahrt)*100*Faktor/V$5,((V$5+1)-J152/Wettfahrt)*100*Faktor/V$5))</f>
        <v>0</v>
      </c>
      <c r="L152" s="31"/>
      <c r="M152" s="33">
        <f>IF(ISBLANK(L152),,IF(OR(L152="DNS",L152="DSQ",L152="OCS",L152="DNF"),((W$5+1)-W$5/Wettfahrt)*100*Faktor/W$5,((W$5+1)-L152/Wettfahrt)*100*Faktor/W$5))</f>
        <v>0</v>
      </c>
      <c r="N152" s="31"/>
      <c r="O152" s="33">
        <f>IF(ISBLANK(N152),,IF(OR(N152="DNS",N152="DSQ",N152="OCS",N152="DNF"),((X$5+1)-X$5/Wettfahrt)*100*Faktor/X$5,((X$5+1)-N152/Wettfahrt)*100*Faktor/X$5))</f>
        <v>0</v>
      </c>
      <c r="P152" s="31"/>
      <c r="Q152" s="33">
        <f>IF(ISBLANK(P152),,IF(OR(P152="DNS",P152="DSQ",P152="OCS",P152="DNF"),((Y$5+1)-Y$5/Wettfahrt)*100*Faktor/Y$5,((Y$5+1)-P152/Wettfahrt)*100*Faktor/Y$5))</f>
        <v>0</v>
      </c>
      <c r="R152" s="27">
        <f>SUM(S152:Y152)-SUM(AA152:AB152)</f>
        <v>0</v>
      </c>
      <c r="S152" s="13">
        <f>E152</f>
        <v>0</v>
      </c>
      <c r="T152" s="14">
        <f>G152</f>
        <v>0</v>
      </c>
      <c r="U152" s="13">
        <f>I152</f>
        <v>0</v>
      </c>
      <c r="V152" s="13">
        <f>K152</f>
        <v>0</v>
      </c>
      <c r="W152" s="13">
        <f>M152</f>
        <v>0</v>
      </c>
      <c r="X152" s="13">
        <f>O152</f>
        <v>0</v>
      </c>
      <c r="Y152" s="13">
        <f>Q152</f>
        <v>0</v>
      </c>
      <c r="Z152" s="11">
        <f>COUNTIF(S152:Y152,"&gt;0")</f>
        <v>0</v>
      </c>
      <c r="AA152" s="13">
        <f>IF(Z152&lt;6,,IF(Z152&gt;=6,IF(SMALL(S152:Y152,1)=0,SMALL(S152:Y152,2),SMALL(S152:Y152,1))))</f>
        <v>0</v>
      </c>
      <c r="AB152" s="13">
        <f>IF(Z152&gt;=7,SMALL(S152:Y152,2),)</f>
        <v>0</v>
      </c>
    </row>
    <row r="153" spans="1:28" ht="13.5" thickBot="1">
      <c r="A153" s="20">
        <f>RANK(R153,$R$7:$R$185)</f>
        <v>132</v>
      </c>
      <c r="B153" s="17" t="s">
        <v>117</v>
      </c>
      <c r="C153" s="7" t="s">
        <v>146</v>
      </c>
      <c r="D153" s="31"/>
      <c r="E153" s="33">
        <f>IF(ISBLANK(D153),,IF(OR(D153="DNS",D153="DSQ",D153="OCS",D153="DNF"),((S$5+1)-S$5/Wettfahrt)*100*Faktor/S$5,((S$5+1)-D153/Wettfahrt)*100*Faktor/S$5))</f>
        <v>0</v>
      </c>
      <c r="F153" s="31"/>
      <c r="G153" s="33">
        <f>IF(ISBLANK(F153),,IF(OR(F153="DNS",F153="DSQ",F153="OCS",F153="DNF"),((T$5+1)-T$5/Wettfahrt)*100*Faktor/T$5,((T$5+1)-F153/Wettfahrt)*100*Faktor/T$5))</f>
        <v>0</v>
      </c>
      <c r="H153" s="31"/>
      <c r="I153" s="33">
        <f>IF(ISBLANK(H153),,IF(OR(H153="DNS",H153="DSQ",H153="OCS",H153="DNF"),((U$5+1)-U$5/Wettfahrt)*100*Faktor/U$5,((U$5+1)-H153/Wettfahrt)*100*Faktor/U$5))</f>
        <v>0</v>
      </c>
      <c r="J153" s="31"/>
      <c r="K153" s="33">
        <f>IF(ISBLANK(J153),,IF(OR(J153="DNS",J153="DSQ",J153="OCS",J153="DNF"),((V$5+1)-V$5/Wettfahrt)*100*Faktor/V$5,((V$5+1)-J153/Wettfahrt)*100*Faktor/V$5))</f>
        <v>0</v>
      </c>
      <c r="L153" s="31"/>
      <c r="M153" s="33">
        <f>IF(ISBLANK(L153),,IF(OR(L153="DNS",L153="DSQ",L153="OCS",L153="DNF"),((W$5+1)-W$5/Wettfahrt)*100*Faktor/W$5,((W$5+1)-L153/Wettfahrt)*100*Faktor/W$5))</f>
        <v>0</v>
      </c>
      <c r="N153" s="31"/>
      <c r="O153" s="33">
        <f>IF(ISBLANK(N153),,IF(OR(N153="DNS",N153="DSQ",N153="OCS",N153="DNF"),((X$5+1)-X$5/Wettfahrt)*100*Faktor/X$5,((X$5+1)-N153/Wettfahrt)*100*Faktor/X$5))</f>
        <v>0</v>
      </c>
      <c r="P153" s="31"/>
      <c r="Q153" s="33">
        <f>IF(ISBLANK(P153),,IF(OR(P153="DNS",P153="DSQ",P153="OCS",P153="DNF"),((Y$5+1)-Y$5/Wettfahrt)*100*Faktor/Y$5,((Y$5+1)-P153/Wettfahrt)*100*Faktor/Y$5))</f>
        <v>0</v>
      </c>
      <c r="R153" s="27">
        <f>SUM(S153:Y153)-SUM(AA153:AB153)</f>
        <v>0</v>
      </c>
      <c r="S153" s="13">
        <f>E153</f>
        <v>0</v>
      </c>
      <c r="T153" s="14">
        <f>G153</f>
        <v>0</v>
      </c>
      <c r="U153" s="13">
        <f>I153</f>
        <v>0</v>
      </c>
      <c r="V153" s="13">
        <f>K153</f>
        <v>0</v>
      </c>
      <c r="W153" s="13">
        <f>M153</f>
        <v>0</v>
      </c>
      <c r="X153" s="13">
        <f>O153</f>
        <v>0</v>
      </c>
      <c r="Y153" s="13">
        <f>Q153</f>
        <v>0</v>
      </c>
      <c r="Z153" s="11">
        <f>COUNTIF(S153:Y153,"&gt;0")</f>
        <v>0</v>
      </c>
      <c r="AA153" s="13">
        <f>IF(Z153&lt;6,,IF(Z153&gt;=6,IF(SMALL(S153:Y153,1)=0,SMALL(S153:Y153,2),SMALL(S153:Y153,1))))</f>
        <v>0</v>
      </c>
      <c r="AB153" s="13">
        <f>IF(Z153&gt;=7,SMALL(S153:Y153,2),)</f>
        <v>0</v>
      </c>
    </row>
    <row r="154" spans="1:28" ht="13.5" thickBot="1">
      <c r="A154" s="20">
        <f>RANK(R154,$R$7:$R$185)</f>
        <v>132</v>
      </c>
      <c r="B154" s="17" t="s">
        <v>129</v>
      </c>
      <c r="C154" s="7" t="s">
        <v>130</v>
      </c>
      <c r="D154" s="31"/>
      <c r="E154" s="33">
        <f>IF(ISBLANK(D154),,IF(OR(D154="DNS",D154="DSQ",D154="OCS",D154="DNF"),((S$5+1)-S$5/Wettfahrt)*100*Faktor/S$5,((S$5+1)-D154/Wettfahrt)*100*Faktor/S$5))</f>
        <v>0</v>
      </c>
      <c r="F154" s="31"/>
      <c r="G154" s="33">
        <f>IF(ISBLANK(F154),,IF(OR(F154="DNS",F154="DSQ",F154="OCS",F154="DNF"),((T$5+1)-T$5/Wettfahrt)*100*Faktor/T$5,((T$5+1)-F154/Wettfahrt)*100*Faktor/T$5))</f>
        <v>0</v>
      </c>
      <c r="H154" s="31"/>
      <c r="I154" s="33">
        <f>IF(ISBLANK(H154),,IF(OR(H154="DNS",H154="DSQ",H154="OCS",H154="DNF"),((U$5+1)-U$5/Wettfahrt)*100*Faktor/U$5,((U$5+1)-H154/Wettfahrt)*100*Faktor/U$5))</f>
        <v>0</v>
      </c>
      <c r="J154" s="31"/>
      <c r="K154" s="33">
        <f>IF(ISBLANK(J154),,IF(OR(J154="DNS",J154="DSQ",J154="OCS",J154="DNF"),((V$5+1)-V$5/Wettfahrt)*100*Faktor/V$5,((V$5+1)-J154/Wettfahrt)*100*Faktor/V$5))</f>
        <v>0</v>
      </c>
      <c r="L154" s="31"/>
      <c r="M154" s="33">
        <f>IF(ISBLANK(L154),,IF(OR(L154="DNS",L154="DSQ",L154="OCS",L154="DNF"),((W$5+1)-W$5/Wettfahrt)*100*Faktor/W$5,((W$5+1)-L154/Wettfahrt)*100*Faktor/W$5))</f>
        <v>0</v>
      </c>
      <c r="N154" s="31"/>
      <c r="O154" s="33">
        <f>IF(ISBLANK(N154),,IF(OR(N154="DNS",N154="DSQ",N154="OCS",N154="DNF"),((X$5+1)-X$5/Wettfahrt)*100*Faktor/X$5,((X$5+1)-N154/Wettfahrt)*100*Faktor/X$5))</f>
        <v>0</v>
      </c>
      <c r="P154" s="31"/>
      <c r="Q154" s="33">
        <f>IF(ISBLANK(P154),,IF(OR(P154="DNS",P154="DSQ",P154="OCS",P154="DNF"),((Y$5+1)-Y$5/Wettfahrt)*100*Faktor/Y$5,((Y$5+1)-P154/Wettfahrt)*100*Faktor/Y$5))</f>
        <v>0</v>
      </c>
      <c r="R154" s="27">
        <f>SUM(S154:Y154)-SUM(AA154:AB154)</f>
        <v>0</v>
      </c>
      <c r="S154" s="13">
        <f>E154</f>
        <v>0</v>
      </c>
      <c r="T154" s="14">
        <f>G154</f>
        <v>0</v>
      </c>
      <c r="U154" s="13">
        <f>I154</f>
        <v>0</v>
      </c>
      <c r="V154" s="13">
        <f>K154</f>
        <v>0</v>
      </c>
      <c r="W154" s="13">
        <f>M154</f>
        <v>0</v>
      </c>
      <c r="X154" s="13">
        <f>O154</f>
        <v>0</v>
      </c>
      <c r="Y154" s="13">
        <f>Q154</f>
        <v>0</v>
      </c>
      <c r="Z154" s="11">
        <f>COUNTIF(S154:Y154,"&gt;0")</f>
        <v>0</v>
      </c>
      <c r="AA154" s="13">
        <f>IF(Z154&lt;6,,IF(Z154&gt;=6,IF(SMALL(S154:Y154,1)=0,SMALL(S154:Y154,2),SMALL(S154:Y154,1))))</f>
        <v>0</v>
      </c>
      <c r="AB154" s="13">
        <f>IF(Z154&gt;=7,SMALL(S154:Y154,2),)</f>
        <v>0</v>
      </c>
    </row>
    <row r="155" spans="1:28" ht="13.5" thickBot="1">
      <c r="A155" s="20">
        <f>RANK(R155,$R$7:$R$185)</f>
        <v>132</v>
      </c>
      <c r="B155" s="17" t="s">
        <v>129</v>
      </c>
      <c r="C155" s="7" t="s">
        <v>131</v>
      </c>
      <c r="D155" s="31"/>
      <c r="E155" s="33">
        <f>IF(ISBLANK(D155),,IF(OR(D155="DNS",D155="DSQ",D155="OCS",D155="DNF"),((S$5+1)-S$5/Wettfahrt)*100*Faktor/S$5,((S$5+1)-D155/Wettfahrt)*100*Faktor/S$5))</f>
        <v>0</v>
      </c>
      <c r="F155" s="31"/>
      <c r="G155" s="33">
        <f>IF(ISBLANK(F155),,IF(OR(F155="DNS",F155="DSQ",F155="OCS",F155="DNF"),((T$5+1)-T$5/Wettfahrt)*100*Faktor/T$5,((T$5+1)-F155/Wettfahrt)*100*Faktor/T$5))</f>
        <v>0</v>
      </c>
      <c r="H155" s="31"/>
      <c r="I155" s="33">
        <f>IF(ISBLANK(H155),,IF(OR(H155="DNS",H155="DSQ",H155="OCS",H155="DNF"),((U$5+1)-U$5/Wettfahrt)*100*Faktor/U$5,((U$5+1)-H155/Wettfahrt)*100*Faktor/U$5))</f>
        <v>0</v>
      </c>
      <c r="J155" s="31"/>
      <c r="K155" s="33">
        <f>IF(ISBLANK(J155),,IF(OR(J155="DNS",J155="DSQ",J155="OCS",J155="DNF"),((V$5+1)-V$5/Wettfahrt)*100*Faktor/V$5,((V$5+1)-J155/Wettfahrt)*100*Faktor/V$5))</f>
        <v>0</v>
      </c>
      <c r="L155" s="31"/>
      <c r="M155" s="33">
        <f>IF(ISBLANK(L155),,IF(OR(L155="DNS",L155="DSQ",L155="OCS",L155="DNF"),((W$5+1)-W$5/Wettfahrt)*100*Faktor/W$5,((W$5+1)-L155/Wettfahrt)*100*Faktor/W$5))</f>
        <v>0</v>
      </c>
      <c r="N155" s="31"/>
      <c r="O155" s="33">
        <f>IF(ISBLANK(N155),,IF(OR(N155="DNS",N155="DSQ",N155="OCS",N155="DNF"),((X$5+1)-X$5/Wettfahrt)*100*Faktor/X$5,((X$5+1)-N155/Wettfahrt)*100*Faktor/X$5))</f>
        <v>0</v>
      </c>
      <c r="P155" s="31"/>
      <c r="Q155" s="33">
        <f>IF(ISBLANK(P155),,IF(OR(P155="DNS",P155="DSQ",P155="OCS",P155="DNF"),((Y$5+1)-Y$5/Wettfahrt)*100*Faktor/Y$5,((Y$5+1)-P155/Wettfahrt)*100*Faktor/Y$5))</f>
        <v>0</v>
      </c>
      <c r="R155" s="27">
        <f>SUM(S155:Y155)-SUM(AA155:AB155)</f>
        <v>0</v>
      </c>
      <c r="S155" s="13">
        <f>E155</f>
        <v>0</v>
      </c>
      <c r="T155" s="14">
        <f>G155</f>
        <v>0</v>
      </c>
      <c r="U155" s="13">
        <f>I155</f>
        <v>0</v>
      </c>
      <c r="V155" s="13">
        <f>K155</f>
        <v>0</v>
      </c>
      <c r="W155" s="13">
        <f>M155</f>
        <v>0</v>
      </c>
      <c r="X155" s="13">
        <f>O155</f>
        <v>0</v>
      </c>
      <c r="Y155" s="13">
        <f>Q155</f>
        <v>0</v>
      </c>
      <c r="Z155" s="11">
        <f>COUNTIF(S155:Y155,"&gt;0")</f>
        <v>0</v>
      </c>
      <c r="AA155" s="13">
        <f>IF(Z155&lt;6,,IF(Z155&gt;=6,IF(SMALL(S155:Y155,1)=0,SMALL(S155:Y155,2),SMALL(S155:Y155,1))))</f>
        <v>0</v>
      </c>
      <c r="AB155" s="13">
        <f>IF(Z155&gt;=7,SMALL(S155:Y155,2),)</f>
        <v>0</v>
      </c>
    </row>
    <row r="156" spans="1:28" ht="13.5" thickBot="1">
      <c r="A156" s="20">
        <f>RANK(R156,$R$7:$R$185)</f>
        <v>132</v>
      </c>
      <c r="B156" s="17" t="s">
        <v>129</v>
      </c>
      <c r="C156" s="7" t="s">
        <v>205</v>
      </c>
      <c r="D156" s="31"/>
      <c r="E156" s="33">
        <f>IF(ISBLANK(D156),,IF(OR(D156="DNS",D156="DSQ",D156="OCS",D156="DNF"),((S$5+1)-S$5/Wettfahrt)*100*Faktor/S$5,((S$5+1)-D156/Wettfahrt)*100*Faktor/S$5))</f>
        <v>0</v>
      </c>
      <c r="F156" s="31"/>
      <c r="G156" s="33">
        <f>IF(ISBLANK(F156),,IF(OR(F156="DNS",F156="DSQ",F156="OCS",F156="DNF"),((T$5+1)-T$5/Wettfahrt)*100*Faktor/T$5,((T$5+1)-F156/Wettfahrt)*100*Faktor/T$5))</f>
        <v>0</v>
      </c>
      <c r="H156" s="31"/>
      <c r="I156" s="33">
        <f>IF(ISBLANK(H156),,IF(OR(H156="DNS",H156="DSQ",H156="OCS",H156="DNF"),((U$5+1)-U$5/Wettfahrt)*100*Faktor/U$5,((U$5+1)-H156/Wettfahrt)*100*Faktor/U$5))</f>
        <v>0</v>
      </c>
      <c r="J156" s="31"/>
      <c r="K156" s="33">
        <f>IF(ISBLANK(J156),,IF(OR(J156="DNS",J156="DSQ",J156="OCS",J156="DNF"),((V$5+1)-V$5/Wettfahrt)*100*Faktor/V$5,((V$5+1)-J156/Wettfahrt)*100*Faktor/V$5))</f>
        <v>0</v>
      </c>
      <c r="L156" s="31"/>
      <c r="M156" s="33">
        <f>IF(ISBLANK(L156),,IF(OR(L156="DNS",L156="DSQ",L156="OCS",L156="DNF"),((W$5+1)-W$5/Wettfahrt)*100*Faktor/W$5,((W$5+1)-L156/Wettfahrt)*100*Faktor/W$5))</f>
        <v>0</v>
      </c>
      <c r="N156" s="31"/>
      <c r="O156" s="33">
        <f>IF(ISBLANK(N156),,IF(OR(N156="DNS",N156="DSQ",N156="OCS",N156="DNF"),((X$5+1)-X$5/Wettfahrt)*100*Faktor/X$5,((X$5+1)-N156/Wettfahrt)*100*Faktor/X$5))</f>
        <v>0</v>
      </c>
      <c r="P156" s="31"/>
      <c r="Q156" s="33">
        <f>IF(ISBLANK(P156),,IF(OR(P156="DNS",P156="DSQ",P156="OCS",P156="DNF"),((Y$5+1)-Y$5/Wettfahrt)*100*Faktor/Y$5,((Y$5+1)-P156/Wettfahrt)*100*Faktor/Y$5))</f>
        <v>0</v>
      </c>
      <c r="R156" s="27">
        <f>SUM(S156:Y156)-SUM(AA156:AB156)</f>
        <v>0</v>
      </c>
      <c r="S156" s="13">
        <f>E156</f>
        <v>0</v>
      </c>
      <c r="T156" s="14">
        <f>G156</f>
        <v>0</v>
      </c>
      <c r="U156" s="13">
        <f>I156</f>
        <v>0</v>
      </c>
      <c r="V156" s="13">
        <f>K156</f>
        <v>0</v>
      </c>
      <c r="W156" s="13">
        <f>M156</f>
        <v>0</v>
      </c>
      <c r="X156" s="13">
        <f>O156</f>
        <v>0</v>
      </c>
      <c r="Y156" s="13">
        <f>Q156</f>
        <v>0</v>
      </c>
      <c r="Z156" s="11">
        <f>COUNTIF(S156:Y156,"&gt;0")</f>
        <v>0</v>
      </c>
      <c r="AA156" s="13">
        <f>IF(Z156&lt;6,,IF(Z156&gt;=6,IF(SMALL(S156:Y156,1)=0,SMALL(S156:Y156,2),SMALL(S156:Y156,1))))</f>
        <v>0</v>
      </c>
      <c r="AB156" s="13">
        <f>IF(Z156&gt;=7,SMALL(S156:Y156,2),)</f>
        <v>0</v>
      </c>
    </row>
    <row r="157" spans="1:28" ht="13.5" thickBot="1">
      <c r="A157" s="20">
        <f>RANK(R157,$R$7:$R$185)</f>
        <v>132</v>
      </c>
      <c r="B157" s="17" t="s">
        <v>129</v>
      </c>
      <c r="C157" s="7" t="s">
        <v>206</v>
      </c>
      <c r="D157" s="31"/>
      <c r="E157" s="33">
        <f>IF(ISBLANK(D157),,IF(OR(D157="DNS",D157="DSQ",D157="OCS",D157="DNF"),((S$5+1)-S$5/Wettfahrt)*100*Faktor/S$5,((S$5+1)-D157/Wettfahrt)*100*Faktor/S$5))</f>
        <v>0</v>
      </c>
      <c r="F157" s="31"/>
      <c r="G157" s="33">
        <f>IF(ISBLANK(F157),,IF(OR(F157="DNS",F157="DSQ",F157="OCS",F157="DNF"),((T$5+1)-T$5/Wettfahrt)*100*Faktor/T$5,((T$5+1)-F157/Wettfahrt)*100*Faktor/T$5))</f>
        <v>0</v>
      </c>
      <c r="H157" s="31"/>
      <c r="I157" s="33">
        <f>IF(ISBLANK(H157),,IF(OR(H157="DNS",H157="DSQ",H157="OCS",H157="DNF"),((U$5+1)-U$5/Wettfahrt)*100*Faktor/U$5,((U$5+1)-H157/Wettfahrt)*100*Faktor/U$5))</f>
        <v>0</v>
      </c>
      <c r="J157" s="31"/>
      <c r="K157" s="33">
        <f>IF(ISBLANK(J157),,IF(OR(J157="DNS",J157="DSQ",J157="OCS",J157="DNF"),((V$5+1)-V$5/Wettfahrt)*100*Faktor/V$5,((V$5+1)-J157/Wettfahrt)*100*Faktor/V$5))</f>
        <v>0</v>
      </c>
      <c r="L157" s="31"/>
      <c r="M157" s="33">
        <f>IF(ISBLANK(L157),,IF(OR(L157="DNS",L157="DSQ",L157="OCS",L157="DNF"),((W$5+1)-W$5/Wettfahrt)*100*Faktor/W$5,((W$5+1)-L157/Wettfahrt)*100*Faktor/W$5))</f>
        <v>0</v>
      </c>
      <c r="N157" s="31"/>
      <c r="O157" s="33">
        <f>IF(ISBLANK(N157),,IF(OR(N157="DNS",N157="DSQ",N157="OCS",N157="DNF"),((X$5+1)-X$5/Wettfahrt)*100*Faktor/X$5,((X$5+1)-N157/Wettfahrt)*100*Faktor/X$5))</f>
        <v>0</v>
      </c>
      <c r="P157" s="31"/>
      <c r="Q157" s="33">
        <f>IF(ISBLANK(P157),,IF(OR(P157="DNS",P157="DSQ",P157="OCS",P157="DNF"),((Y$5+1)-Y$5/Wettfahrt)*100*Faktor/Y$5,((Y$5+1)-P157/Wettfahrt)*100*Faktor/Y$5))</f>
        <v>0</v>
      </c>
      <c r="R157" s="27">
        <f>SUM(S157:Y157)-SUM(AA157:AB157)</f>
        <v>0</v>
      </c>
      <c r="S157" s="13">
        <f>E157</f>
        <v>0</v>
      </c>
      <c r="T157" s="14">
        <f>G157</f>
        <v>0</v>
      </c>
      <c r="U157" s="13">
        <f>I157</f>
        <v>0</v>
      </c>
      <c r="V157" s="13">
        <f>K157</f>
        <v>0</v>
      </c>
      <c r="W157" s="13">
        <f>M157</f>
        <v>0</v>
      </c>
      <c r="X157" s="13">
        <f>O157</f>
        <v>0</v>
      </c>
      <c r="Y157" s="13">
        <f>Q157</f>
        <v>0</v>
      </c>
      <c r="Z157" s="11">
        <f>COUNTIF(S157:Y157,"&gt;0")</f>
        <v>0</v>
      </c>
      <c r="AA157" s="13">
        <f>IF(Z157&lt;6,,IF(Z157&gt;=6,IF(SMALL(S157:Y157,1)=0,SMALL(S157:Y157,2),SMALL(S157:Y157,1))))</f>
        <v>0</v>
      </c>
      <c r="AB157" s="13">
        <f>IF(Z157&gt;=7,SMALL(S157:Y157,2),)</f>
        <v>0</v>
      </c>
    </row>
    <row r="158" spans="1:28" ht="13.5" thickBot="1">
      <c r="A158" s="20">
        <f>RANK(R158,$R$7:$R$185)</f>
        <v>132</v>
      </c>
      <c r="B158" s="17" t="s">
        <v>213</v>
      </c>
      <c r="C158" s="7" t="s">
        <v>194</v>
      </c>
      <c r="D158" s="31"/>
      <c r="E158" s="33">
        <f>IF(ISBLANK(D158),,IF(OR(D158="DNS",D158="DSQ",D158="OCS",D158="DNF"),((S$5+1)-S$5/Wettfahrt)*100*Faktor/S$5,((S$5+1)-D158/Wettfahrt)*100*Faktor/S$5))</f>
        <v>0</v>
      </c>
      <c r="F158" s="31"/>
      <c r="G158" s="33">
        <f>IF(ISBLANK(F158),,IF(OR(F158="DNS",F158="DSQ",F158="OCS",F158="DNF"),((T$5+1)-T$5/Wettfahrt)*100*Faktor/T$5,((T$5+1)-F158/Wettfahrt)*100*Faktor/T$5))</f>
        <v>0</v>
      </c>
      <c r="H158" s="31"/>
      <c r="I158" s="33">
        <f>IF(ISBLANK(H158),,IF(OR(H158="DNS",H158="DSQ",H158="OCS",H158="DNF"),((U$5+1)-U$5/Wettfahrt)*100*Faktor/U$5,((U$5+1)-H158/Wettfahrt)*100*Faktor/U$5))</f>
        <v>0</v>
      </c>
      <c r="J158" s="31"/>
      <c r="K158" s="33">
        <f>IF(ISBLANK(J158),,IF(OR(J158="DNS",J158="DSQ",J158="OCS",J158="DNF"),((V$5+1)-V$5/Wettfahrt)*100*Faktor/V$5,((V$5+1)-J158/Wettfahrt)*100*Faktor/V$5))</f>
        <v>0</v>
      </c>
      <c r="L158" s="31"/>
      <c r="M158" s="33">
        <f>IF(ISBLANK(L158),,IF(OR(L158="DNS",L158="DSQ",L158="OCS",L158="DNF"),((W$5+1)-W$5/Wettfahrt)*100*Faktor/W$5,((W$5+1)-L158/Wettfahrt)*100*Faktor/W$5))</f>
        <v>0</v>
      </c>
      <c r="N158" s="31"/>
      <c r="O158" s="33">
        <f>IF(ISBLANK(N158),,IF(OR(N158="DNS",N158="DSQ",N158="OCS",N158="DNF"),((X$5+1)-X$5/Wettfahrt)*100*Faktor/X$5,((X$5+1)-N158/Wettfahrt)*100*Faktor/X$5))</f>
        <v>0</v>
      </c>
      <c r="P158" s="31"/>
      <c r="Q158" s="33">
        <f>IF(ISBLANK(P158),,IF(OR(P158="DNS",P158="DSQ",P158="OCS",P158="DNF"),((Y$5+1)-Y$5/Wettfahrt)*100*Faktor/Y$5,((Y$5+1)-P158/Wettfahrt)*100*Faktor/Y$5))</f>
        <v>0</v>
      </c>
      <c r="R158" s="27">
        <f>SUM(S158:Y158)-SUM(AA158:AB158)</f>
        <v>0</v>
      </c>
      <c r="S158" s="13">
        <f>E158</f>
        <v>0</v>
      </c>
      <c r="T158" s="14">
        <f>G158</f>
        <v>0</v>
      </c>
      <c r="U158" s="13">
        <f>I158</f>
        <v>0</v>
      </c>
      <c r="V158" s="13">
        <f>K158</f>
        <v>0</v>
      </c>
      <c r="W158" s="13">
        <f>M158</f>
        <v>0</v>
      </c>
      <c r="X158" s="13">
        <f>O158</f>
        <v>0</v>
      </c>
      <c r="Y158" s="13">
        <f>Q158</f>
        <v>0</v>
      </c>
      <c r="Z158" s="11">
        <f>COUNTIF(S158:Y158,"&gt;0")</f>
        <v>0</v>
      </c>
      <c r="AA158" s="13">
        <f>IF(Z158&lt;6,,IF(Z158&gt;=6,IF(SMALL(S158:Y158,1)=0,SMALL(S158:Y158,2),SMALL(S158:Y158,1))))</f>
        <v>0</v>
      </c>
      <c r="AB158" s="13">
        <f>IF(Z158&gt;=7,SMALL(S158:Y158,2),)</f>
        <v>0</v>
      </c>
    </row>
    <row r="159" spans="1:28" ht="13.5" thickBot="1">
      <c r="A159" s="20">
        <f>RANK(R159,$R$7:$R$185)</f>
        <v>132</v>
      </c>
      <c r="B159" s="17" t="s">
        <v>123</v>
      </c>
      <c r="C159" s="7" t="s">
        <v>69</v>
      </c>
      <c r="D159" s="31"/>
      <c r="E159" s="33">
        <f>IF(ISBLANK(D159),,IF(OR(D159="DNS",D159="DSQ",D159="OCS",D159="DNF"),((S$5+1)-S$5/Wettfahrt)*100*Faktor/S$5,((S$5+1)-D159/Wettfahrt)*100*Faktor/S$5))</f>
        <v>0</v>
      </c>
      <c r="F159" s="31"/>
      <c r="G159" s="33">
        <f>IF(ISBLANK(F159),,IF(OR(F159="DNS",F159="DSQ",F159="OCS",F159="DNF"),((T$5+1)-T$5/Wettfahrt)*100*Faktor/T$5,((T$5+1)-F159/Wettfahrt)*100*Faktor/T$5))</f>
        <v>0</v>
      </c>
      <c r="H159" s="31"/>
      <c r="I159" s="33">
        <f>IF(ISBLANK(H159),,IF(OR(H159="DNS",H159="DSQ",H159="OCS",H159="DNF"),((U$5+1)-U$5/Wettfahrt)*100*Faktor/U$5,((U$5+1)-H159/Wettfahrt)*100*Faktor/U$5))</f>
        <v>0</v>
      </c>
      <c r="J159" s="31"/>
      <c r="K159" s="33">
        <f>IF(ISBLANK(J159),,IF(OR(J159="DNS",J159="DSQ",J159="OCS",J159="DNF"),((V$5+1)-V$5/Wettfahrt)*100*Faktor/V$5,((V$5+1)-J159/Wettfahrt)*100*Faktor/V$5))</f>
        <v>0</v>
      </c>
      <c r="L159" s="31"/>
      <c r="M159" s="33">
        <f>IF(ISBLANK(L159),,IF(OR(L159="DNS",L159="DSQ",L159="OCS",L159="DNF"),((W$5+1)-W$5/Wettfahrt)*100*Faktor/W$5,((W$5+1)-L159/Wettfahrt)*100*Faktor/W$5))</f>
        <v>0</v>
      </c>
      <c r="N159" s="31"/>
      <c r="O159" s="33">
        <f>IF(ISBLANK(N159),,IF(OR(N159="DNS",N159="DSQ",N159="OCS",N159="DNF"),((X$5+1)-X$5/Wettfahrt)*100*Faktor/X$5,((X$5+1)-N159/Wettfahrt)*100*Faktor/X$5))</f>
        <v>0</v>
      </c>
      <c r="P159" s="31"/>
      <c r="Q159" s="33">
        <f>IF(ISBLANK(P159),,IF(OR(P159="DNS",P159="DSQ",P159="OCS",P159="DNF"),((Y$5+1)-Y$5/Wettfahrt)*100*Faktor/Y$5,((Y$5+1)-P159/Wettfahrt)*100*Faktor/Y$5))</f>
        <v>0</v>
      </c>
      <c r="R159" s="27">
        <f>SUM(S159:Y159)-SUM(AA159:AB159)</f>
        <v>0</v>
      </c>
      <c r="S159" s="13">
        <f>E159</f>
        <v>0</v>
      </c>
      <c r="T159" s="14">
        <f>G159</f>
        <v>0</v>
      </c>
      <c r="U159" s="13">
        <f>I159</f>
        <v>0</v>
      </c>
      <c r="V159" s="13">
        <f>K159</f>
        <v>0</v>
      </c>
      <c r="W159" s="13">
        <f>M159</f>
        <v>0</v>
      </c>
      <c r="X159" s="13">
        <f>O159</f>
        <v>0</v>
      </c>
      <c r="Y159" s="13">
        <f>Q159</f>
        <v>0</v>
      </c>
      <c r="Z159" s="11">
        <f>COUNTIF(S159:Y159,"&gt;0")</f>
        <v>0</v>
      </c>
      <c r="AA159" s="13">
        <f>IF(Z159&lt;6,,IF(Z159&gt;=6,IF(SMALL(S159:Y159,1)=0,SMALL(S159:Y159,2),SMALL(S159:Y159,1))))</f>
        <v>0</v>
      </c>
      <c r="AB159" s="13">
        <f>IF(Z159&gt;=7,SMALL(S159:Y159,2),)</f>
        <v>0</v>
      </c>
    </row>
    <row r="160" spans="1:28" ht="13.5" thickBot="1">
      <c r="A160" s="20">
        <f>RANK(R160,$R$7:$R$185)</f>
        <v>132</v>
      </c>
      <c r="B160" s="17" t="s">
        <v>91</v>
      </c>
      <c r="C160" s="7" t="s">
        <v>92</v>
      </c>
      <c r="D160" s="31"/>
      <c r="E160" s="33">
        <f>IF(ISBLANK(D160),,IF(OR(D160="DNS",D160="DSQ",D160="OCS",D160="DNF"),((S$5+1)-S$5/Wettfahrt)*100*Faktor/S$5,((S$5+1)-D160/Wettfahrt)*100*Faktor/S$5))</f>
        <v>0</v>
      </c>
      <c r="F160" s="31"/>
      <c r="G160" s="33">
        <f>IF(ISBLANK(F160),,IF(OR(F160="DNS",F160="DSQ",F160="OCS",F160="DNF"),((T$5+1)-T$5/Wettfahrt)*100*Faktor/T$5,((T$5+1)-F160/Wettfahrt)*100*Faktor/T$5))</f>
        <v>0</v>
      </c>
      <c r="H160" s="31"/>
      <c r="I160" s="33">
        <f>IF(ISBLANK(H160),,IF(OR(H160="DNS",H160="DSQ",H160="OCS",H160="DNF"),((U$5+1)-U$5/Wettfahrt)*100*Faktor/U$5,((U$5+1)-H160/Wettfahrt)*100*Faktor/U$5))</f>
        <v>0</v>
      </c>
      <c r="J160" s="31"/>
      <c r="K160" s="33">
        <f>IF(ISBLANK(J160),,IF(OR(J160="DNS",J160="DSQ",J160="OCS",J160="DNF"),((V$5+1)-V$5/Wettfahrt)*100*Faktor/V$5,((V$5+1)-J160/Wettfahrt)*100*Faktor/V$5))</f>
        <v>0</v>
      </c>
      <c r="L160" s="31"/>
      <c r="M160" s="33">
        <f>IF(ISBLANK(L160),,IF(OR(L160="DNS",L160="DSQ",L160="OCS",L160="DNF"),((W$5+1)-W$5/Wettfahrt)*100*Faktor/W$5,((W$5+1)-L160/Wettfahrt)*100*Faktor/W$5))</f>
        <v>0</v>
      </c>
      <c r="N160" s="31"/>
      <c r="O160" s="33">
        <f>IF(ISBLANK(N160),,IF(OR(N160="DNS",N160="DSQ",N160="OCS",N160="DNF"),((X$5+1)-X$5/Wettfahrt)*100*Faktor/X$5,((X$5+1)-N160/Wettfahrt)*100*Faktor/X$5))</f>
        <v>0</v>
      </c>
      <c r="P160" s="31"/>
      <c r="Q160" s="33">
        <f>IF(ISBLANK(P160),,IF(OR(P160="DNS",P160="DSQ",P160="OCS",P160="DNF"),((Y$5+1)-Y$5/Wettfahrt)*100*Faktor/Y$5,((Y$5+1)-P160/Wettfahrt)*100*Faktor/Y$5))</f>
        <v>0</v>
      </c>
      <c r="R160" s="27">
        <f>SUM(S160:Y160)-SUM(AA160:AB160)</f>
        <v>0</v>
      </c>
      <c r="S160" s="13">
        <f>E160</f>
        <v>0</v>
      </c>
      <c r="T160" s="14">
        <f>G160</f>
        <v>0</v>
      </c>
      <c r="U160" s="13">
        <f>I160</f>
        <v>0</v>
      </c>
      <c r="V160" s="13">
        <f>K160</f>
        <v>0</v>
      </c>
      <c r="W160" s="13">
        <f>M160</f>
        <v>0</v>
      </c>
      <c r="X160" s="13">
        <f>O160</f>
        <v>0</v>
      </c>
      <c r="Y160" s="13">
        <f>Q160</f>
        <v>0</v>
      </c>
      <c r="Z160" s="11">
        <f>COUNTIF(S160:Y160,"&gt;0")</f>
        <v>0</v>
      </c>
      <c r="AA160" s="13">
        <f>IF(Z160&lt;6,,IF(Z160&gt;=6,IF(SMALL(S160:Y160,1)=0,SMALL(S160:Y160,2),SMALL(S160:Y160,1))))</f>
        <v>0</v>
      </c>
      <c r="AB160" s="13">
        <f>IF(Z160&gt;=7,SMALL(S160:Y160,2),)</f>
        <v>0</v>
      </c>
    </row>
    <row r="161" spans="1:28" ht="13.5" thickBot="1">
      <c r="A161" s="20">
        <f>RANK(R161,$R$7:$R$185)</f>
        <v>132</v>
      </c>
      <c r="B161" s="17" t="s">
        <v>91</v>
      </c>
      <c r="C161" s="7" t="s">
        <v>93</v>
      </c>
      <c r="D161" s="31"/>
      <c r="E161" s="33">
        <f>IF(ISBLANK(D161),,IF(OR(D161="DNS",D161="DSQ",D161="OCS",D161="DNF"),((S$5+1)-S$5/Wettfahrt)*100*Faktor/S$5,((S$5+1)-D161/Wettfahrt)*100*Faktor/S$5))</f>
        <v>0</v>
      </c>
      <c r="F161" s="31"/>
      <c r="G161" s="33">
        <f>IF(ISBLANK(F161),,IF(OR(F161="DNS",F161="DSQ",F161="OCS",F161="DNF"),((T$5+1)-T$5/Wettfahrt)*100*Faktor/T$5,((T$5+1)-F161/Wettfahrt)*100*Faktor/T$5))</f>
        <v>0</v>
      </c>
      <c r="H161" s="31"/>
      <c r="I161" s="33">
        <f>IF(ISBLANK(H161),,IF(OR(H161="DNS",H161="DSQ",H161="OCS",H161="DNF"),((U$5+1)-U$5/Wettfahrt)*100*Faktor/U$5,((U$5+1)-H161/Wettfahrt)*100*Faktor/U$5))</f>
        <v>0</v>
      </c>
      <c r="J161" s="31"/>
      <c r="K161" s="33">
        <f>IF(ISBLANK(J161),,IF(OR(J161="DNS",J161="DSQ",J161="OCS",J161="DNF"),((V$5+1)-V$5/Wettfahrt)*100*Faktor/V$5,((V$5+1)-J161/Wettfahrt)*100*Faktor/V$5))</f>
        <v>0</v>
      </c>
      <c r="L161" s="31"/>
      <c r="M161" s="33">
        <f>IF(ISBLANK(L161),,IF(OR(L161="DNS",L161="DSQ",L161="OCS",L161="DNF"),((W$5+1)-W$5/Wettfahrt)*100*Faktor/W$5,((W$5+1)-L161/Wettfahrt)*100*Faktor/W$5))</f>
        <v>0</v>
      </c>
      <c r="N161" s="31"/>
      <c r="O161" s="33">
        <f>IF(ISBLANK(N161),,IF(OR(N161="DNS",N161="DSQ",N161="OCS",N161="DNF"),((X$5+1)-X$5/Wettfahrt)*100*Faktor/X$5,((X$5+1)-N161/Wettfahrt)*100*Faktor/X$5))</f>
        <v>0</v>
      </c>
      <c r="P161" s="31"/>
      <c r="Q161" s="33">
        <f>IF(ISBLANK(P161),,IF(OR(P161="DNS",P161="DSQ",P161="OCS",P161="DNF"),((Y$5+1)-Y$5/Wettfahrt)*100*Faktor/Y$5,((Y$5+1)-P161/Wettfahrt)*100*Faktor/Y$5))</f>
        <v>0</v>
      </c>
      <c r="R161" s="27">
        <f>SUM(S161:Y161)-SUM(AA161:AB161)</f>
        <v>0</v>
      </c>
      <c r="S161" s="13">
        <f>E161</f>
        <v>0</v>
      </c>
      <c r="T161" s="14">
        <f>G161</f>
        <v>0</v>
      </c>
      <c r="U161" s="13">
        <f>I161</f>
        <v>0</v>
      </c>
      <c r="V161" s="13">
        <f>K161</f>
        <v>0</v>
      </c>
      <c r="W161" s="13">
        <f>M161</f>
        <v>0</v>
      </c>
      <c r="X161" s="13">
        <f>O161</f>
        <v>0</v>
      </c>
      <c r="Y161" s="13">
        <f>Q161</f>
        <v>0</v>
      </c>
      <c r="Z161" s="11">
        <f>COUNTIF(S161:Y161,"&gt;0")</f>
        <v>0</v>
      </c>
      <c r="AA161" s="13">
        <f>IF(Z161&lt;6,,IF(Z161&gt;=6,IF(SMALL(S161:Y161,1)=0,SMALL(S161:Y161,2),SMALL(S161:Y161,1))))</f>
        <v>0</v>
      </c>
      <c r="AB161" s="13">
        <f>IF(Z161&gt;=7,SMALL(S161:Y161,2),)</f>
        <v>0</v>
      </c>
    </row>
    <row r="162" spans="1:28" ht="13.5" thickBot="1">
      <c r="A162" s="20">
        <f>RANK(R162,$R$7:$R$185)</f>
        <v>132</v>
      </c>
      <c r="B162" s="17" t="s">
        <v>91</v>
      </c>
      <c r="C162" s="7" t="s">
        <v>120</v>
      </c>
      <c r="D162" s="31"/>
      <c r="E162" s="33">
        <f>IF(ISBLANK(D162),,IF(OR(D162="DNS",D162="DSQ",D162="OCS",D162="DNF"),((S$5+1)-S$5/Wettfahrt)*100*Faktor/S$5,((S$5+1)-D162/Wettfahrt)*100*Faktor/S$5))</f>
        <v>0</v>
      </c>
      <c r="F162" s="31"/>
      <c r="G162" s="33">
        <f>IF(ISBLANK(F162),,IF(OR(F162="DNS",F162="DSQ",F162="OCS",F162="DNF"),((T$5+1)-T$5/Wettfahrt)*100*Faktor/T$5,((T$5+1)-F162/Wettfahrt)*100*Faktor/T$5))</f>
        <v>0</v>
      </c>
      <c r="H162" s="31"/>
      <c r="I162" s="33">
        <f>IF(ISBLANK(H162),,IF(OR(H162="DNS",H162="DSQ",H162="OCS",H162="DNF"),((U$5+1)-U$5/Wettfahrt)*100*Faktor/U$5,((U$5+1)-H162/Wettfahrt)*100*Faktor/U$5))</f>
        <v>0</v>
      </c>
      <c r="J162" s="31"/>
      <c r="K162" s="33">
        <f>IF(ISBLANK(J162),,IF(OR(J162="DNS",J162="DSQ",J162="OCS",J162="DNF"),((V$5+1)-V$5/Wettfahrt)*100*Faktor/V$5,((V$5+1)-J162/Wettfahrt)*100*Faktor/V$5))</f>
        <v>0</v>
      </c>
      <c r="L162" s="31"/>
      <c r="M162" s="33">
        <f>IF(ISBLANK(L162),,IF(OR(L162="DNS",L162="DSQ",L162="OCS",L162="DNF"),((W$5+1)-W$5/Wettfahrt)*100*Faktor/W$5,((W$5+1)-L162/Wettfahrt)*100*Faktor/W$5))</f>
        <v>0</v>
      </c>
      <c r="N162" s="31"/>
      <c r="O162" s="33">
        <f>IF(ISBLANK(N162),,IF(OR(N162="DNS",N162="DSQ",N162="OCS",N162="DNF"),((X$5+1)-X$5/Wettfahrt)*100*Faktor/X$5,((X$5+1)-N162/Wettfahrt)*100*Faktor/X$5))</f>
        <v>0</v>
      </c>
      <c r="P162" s="31"/>
      <c r="Q162" s="33">
        <f>IF(ISBLANK(P162),,IF(OR(P162="DNS",P162="DSQ",P162="OCS",P162="DNF"),((Y$5+1)-Y$5/Wettfahrt)*100*Faktor/Y$5,((Y$5+1)-P162/Wettfahrt)*100*Faktor/Y$5))</f>
        <v>0</v>
      </c>
      <c r="R162" s="27">
        <f>SUM(S162:Y162)-SUM(AA162:AB162)</f>
        <v>0</v>
      </c>
      <c r="S162" s="13">
        <f>E162</f>
        <v>0</v>
      </c>
      <c r="T162" s="14">
        <f>G162</f>
        <v>0</v>
      </c>
      <c r="U162" s="13">
        <f>I162</f>
        <v>0</v>
      </c>
      <c r="V162" s="13">
        <f>K162</f>
        <v>0</v>
      </c>
      <c r="W162" s="13">
        <f>M162</f>
        <v>0</v>
      </c>
      <c r="X162" s="13">
        <f>O162</f>
        <v>0</v>
      </c>
      <c r="Y162" s="13">
        <f>Q162</f>
        <v>0</v>
      </c>
      <c r="Z162" s="11">
        <f>COUNTIF(S162:Y162,"&gt;0")</f>
        <v>0</v>
      </c>
      <c r="AA162" s="13">
        <f>IF(Z162&lt;6,,IF(Z162&gt;=6,IF(SMALL(S162:Y162,1)=0,SMALL(S162:Y162,2),SMALL(S162:Y162,1))))</f>
        <v>0</v>
      </c>
      <c r="AB162" s="13">
        <f>IF(Z162&gt;=7,SMALL(S162:Y162,2),)</f>
        <v>0</v>
      </c>
    </row>
    <row r="163" spans="1:28" ht="13.5" thickBot="1">
      <c r="A163" s="20">
        <f>RANK(R163,$R$7:$R$185)</f>
        <v>132</v>
      </c>
      <c r="B163" s="17" t="s">
        <v>226</v>
      </c>
      <c r="C163" s="7" t="s">
        <v>128</v>
      </c>
      <c r="D163" s="31"/>
      <c r="E163" s="33">
        <f>IF(ISBLANK(D163),,IF(OR(D163="DNS",D163="DSQ",D163="OCS",D163="DNF"),((S$5+1)-S$5/Wettfahrt)*100*Faktor/S$5,((S$5+1)-D163/Wettfahrt)*100*Faktor/S$5))</f>
        <v>0</v>
      </c>
      <c r="F163" s="31"/>
      <c r="G163" s="33">
        <f>IF(ISBLANK(F163),,IF(OR(F163="DNS",F163="DSQ",F163="OCS",F163="DNF"),((T$5+1)-T$5/Wettfahrt)*100*Faktor/T$5,((T$5+1)-F163/Wettfahrt)*100*Faktor/T$5))</f>
        <v>0</v>
      </c>
      <c r="H163" s="31"/>
      <c r="I163" s="33">
        <f>IF(ISBLANK(H163),,IF(OR(H163="DNS",H163="DSQ",H163="OCS",H163="DNF"),((U$5+1)-U$5/Wettfahrt)*100*Faktor/U$5,((U$5+1)-H163/Wettfahrt)*100*Faktor/U$5))</f>
        <v>0</v>
      </c>
      <c r="J163" s="31"/>
      <c r="K163" s="33">
        <f>IF(ISBLANK(J163),,IF(OR(J163="DNS",J163="DSQ",J163="OCS",J163="DNF"),((V$5+1)-V$5/Wettfahrt)*100*Faktor/V$5,((V$5+1)-J163/Wettfahrt)*100*Faktor/V$5))</f>
        <v>0</v>
      </c>
      <c r="L163" s="31"/>
      <c r="M163" s="33">
        <f>IF(ISBLANK(L163),,IF(OR(L163="DNS",L163="DSQ",L163="OCS",L163="DNF"),((W$5+1)-W$5/Wettfahrt)*100*Faktor/W$5,((W$5+1)-L163/Wettfahrt)*100*Faktor/W$5))</f>
        <v>0</v>
      </c>
      <c r="N163" s="31"/>
      <c r="O163" s="33">
        <f>IF(ISBLANK(N163),,IF(OR(N163="DNS",N163="DSQ",N163="OCS",N163="DNF"),((X$5+1)-X$5/Wettfahrt)*100*Faktor/X$5,((X$5+1)-N163/Wettfahrt)*100*Faktor/X$5))</f>
        <v>0</v>
      </c>
      <c r="P163" s="31"/>
      <c r="Q163" s="33">
        <f>IF(ISBLANK(P163),,IF(OR(P163="DNS",P163="DSQ",P163="OCS",P163="DNF"),((Y$5+1)-Y$5/Wettfahrt)*100*Faktor/Y$5,((Y$5+1)-P163/Wettfahrt)*100*Faktor/Y$5))</f>
        <v>0</v>
      </c>
      <c r="R163" s="27">
        <f>SUM(S163:Y163)-SUM(AA163:AB163)</f>
        <v>0</v>
      </c>
      <c r="S163" s="13">
        <f>E163</f>
        <v>0</v>
      </c>
      <c r="T163" s="14">
        <f>G163</f>
        <v>0</v>
      </c>
      <c r="U163" s="13">
        <f>I163</f>
        <v>0</v>
      </c>
      <c r="V163" s="13">
        <f>K163</f>
        <v>0</v>
      </c>
      <c r="W163" s="13">
        <f>M163</f>
        <v>0</v>
      </c>
      <c r="X163" s="13">
        <f>O163</f>
        <v>0</v>
      </c>
      <c r="Y163" s="13">
        <f>Q163</f>
        <v>0</v>
      </c>
      <c r="Z163" s="11">
        <f>COUNTIF(S163:Y163,"&gt;0")</f>
        <v>0</v>
      </c>
      <c r="AA163" s="13">
        <f>IF(Z163&lt;6,,IF(Z163&gt;=6,IF(SMALL(S163:Y163,1)=0,SMALL(S163:Y163,2),SMALL(S163:Y163,1))))</f>
        <v>0</v>
      </c>
      <c r="AB163" s="13">
        <f>IF(Z163&gt;=7,SMALL(S163:Y163,2),)</f>
        <v>0</v>
      </c>
    </row>
    <row r="164" spans="1:28" ht="13.5" thickBot="1">
      <c r="A164" s="20">
        <f>RANK(R164,$R$7:$R$185)</f>
        <v>132</v>
      </c>
      <c r="B164" s="17" t="s">
        <v>147</v>
      </c>
      <c r="C164" s="7" t="s">
        <v>148</v>
      </c>
      <c r="D164" s="31"/>
      <c r="E164" s="33">
        <f>IF(ISBLANK(D164),,IF(OR(D164="DNS",D164="DSQ",D164="OCS",D164="DNF"),((S$5+1)-S$5/Wettfahrt)*100*Faktor/S$5,((S$5+1)-D164/Wettfahrt)*100*Faktor/S$5))</f>
        <v>0</v>
      </c>
      <c r="F164" s="31"/>
      <c r="G164" s="33">
        <f>IF(ISBLANK(F164),,IF(OR(F164="DNS",F164="DSQ",F164="OCS",F164="DNF"),((T$5+1)-T$5/Wettfahrt)*100*Faktor/T$5,((T$5+1)-F164/Wettfahrt)*100*Faktor/T$5))</f>
        <v>0</v>
      </c>
      <c r="H164" s="31"/>
      <c r="I164" s="33">
        <f>IF(ISBLANK(H164),,IF(OR(H164="DNS",H164="DSQ",H164="OCS",H164="DNF"),((U$5+1)-U$5/Wettfahrt)*100*Faktor/U$5,((U$5+1)-H164/Wettfahrt)*100*Faktor/U$5))</f>
        <v>0</v>
      </c>
      <c r="J164" s="31"/>
      <c r="K164" s="33">
        <f>IF(ISBLANK(J164),,IF(OR(J164="DNS",J164="DSQ",J164="OCS",J164="DNF"),((V$5+1)-V$5/Wettfahrt)*100*Faktor/V$5,((V$5+1)-J164/Wettfahrt)*100*Faktor/V$5))</f>
        <v>0</v>
      </c>
      <c r="L164" s="31"/>
      <c r="M164" s="33">
        <f>IF(ISBLANK(L164),,IF(OR(L164="DNS",L164="DSQ",L164="OCS",L164="DNF"),((W$5+1)-W$5/Wettfahrt)*100*Faktor/W$5,((W$5+1)-L164/Wettfahrt)*100*Faktor/W$5))</f>
        <v>0</v>
      </c>
      <c r="N164" s="31"/>
      <c r="O164" s="33">
        <f>IF(ISBLANK(N164),,IF(OR(N164="DNS",N164="DSQ",N164="OCS",N164="DNF"),((X$5+1)-X$5/Wettfahrt)*100*Faktor/X$5,((X$5+1)-N164/Wettfahrt)*100*Faktor/X$5))</f>
        <v>0</v>
      </c>
      <c r="P164" s="31"/>
      <c r="Q164" s="33">
        <f>IF(ISBLANK(P164),,IF(OR(P164="DNS",P164="DSQ",P164="OCS",P164="DNF"),((Y$5+1)-Y$5/Wettfahrt)*100*Faktor/Y$5,((Y$5+1)-P164/Wettfahrt)*100*Faktor/Y$5))</f>
        <v>0</v>
      </c>
      <c r="R164" s="27">
        <f>SUM(S164:Y164)-SUM(AA164:AB164)</f>
        <v>0</v>
      </c>
      <c r="S164" s="13">
        <f>E164</f>
        <v>0</v>
      </c>
      <c r="T164" s="14">
        <f>G164</f>
        <v>0</v>
      </c>
      <c r="U164" s="13">
        <f>I164</f>
        <v>0</v>
      </c>
      <c r="V164" s="13">
        <f>K164</f>
        <v>0</v>
      </c>
      <c r="W164" s="13">
        <f>M164</f>
        <v>0</v>
      </c>
      <c r="X164" s="13">
        <f>O164</f>
        <v>0</v>
      </c>
      <c r="Y164" s="13">
        <f>Q164</f>
        <v>0</v>
      </c>
      <c r="Z164" s="11">
        <f>COUNTIF(S164:Y164,"&gt;0")</f>
        <v>0</v>
      </c>
      <c r="AA164" s="13">
        <f>IF(Z164&lt;6,,IF(Z164&gt;=6,IF(SMALL(S164:Y164,1)=0,SMALL(S164:Y164,2),SMALL(S164:Y164,1))))</f>
        <v>0</v>
      </c>
      <c r="AB164" s="13">
        <f>IF(Z164&gt;=7,SMALL(S164:Y164,2),)</f>
        <v>0</v>
      </c>
    </row>
    <row r="165" spans="1:28" ht="13.5" thickBot="1">
      <c r="A165" s="20">
        <f>RANK(R165,$R$7:$R$185)</f>
        <v>132</v>
      </c>
      <c r="B165" s="17" t="s">
        <v>168</v>
      </c>
      <c r="C165" s="7" t="s">
        <v>227</v>
      </c>
      <c r="D165" s="31"/>
      <c r="E165" s="33">
        <f>IF(ISBLANK(D165),,IF(OR(D165="DNS",D165="DSQ",D165="OCS",D165="DNF"),((S$5+1)-S$5/Wettfahrt)*100*Faktor/S$5,((S$5+1)-D165/Wettfahrt)*100*Faktor/S$5))</f>
        <v>0</v>
      </c>
      <c r="F165" s="31"/>
      <c r="G165" s="33">
        <f>IF(ISBLANK(F165),,IF(OR(F165="DNS",F165="DSQ",F165="OCS",F165="DNF"),((T$5+1)-T$5/Wettfahrt)*100*Faktor/T$5,((T$5+1)-F165/Wettfahrt)*100*Faktor/T$5))</f>
        <v>0</v>
      </c>
      <c r="H165" s="31"/>
      <c r="I165" s="33">
        <f>IF(ISBLANK(H165),,IF(OR(H165="DNS",H165="DSQ",H165="OCS",H165="DNF"),((U$5+1)-U$5/Wettfahrt)*100*Faktor/U$5,((U$5+1)-H165/Wettfahrt)*100*Faktor/U$5))</f>
        <v>0</v>
      </c>
      <c r="J165" s="31"/>
      <c r="K165" s="33">
        <f>IF(ISBLANK(J165),,IF(OR(J165="DNS",J165="DSQ",J165="OCS",J165="DNF"),((V$5+1)-V$5/Wettfahrt)*100*Faktor/V$5,((V$5+1)-J165/Wettfahrt)*100*Faktor/V$5))</f>
        <v>0</v>
      </c>
      <c r="L165" s="31"/>
      <c r="M165" s="33">
        <f>IF(ISBLANK(L165),,IF(OR(L165="DNS",L165="DSQ",L165="OCS",L165="DNF"),((W$5+1)-W$5/Wettfahrt)*100*Faktor/W$5,((W$5+1)-L165/Wettfahrt)*100*Faktor/W$5))</f>
        <v>0</v>
      </c>
      <c r="N165" s="31"/>
      <c r="O165" s="33">
        <f>IF(ISBLANK(N165),,IF(OR(N165="DNS",N165="DSQ",N165="OCS",N165="DNF"),((X$5+1)-X$5/Wettfahrt)*100*Faktor/X$5,((X$5+1)-N165/Wettfahrt)*100*Faktor/X$5))</f>
        <v>0</v>
      </c>
      <c r="P165" s="31"/>
      <c r="Q165" s="33">
        <f>IF(ISBLANK(P165),,IF(OR(P165="DNS",P165="DSQ",P165="OCS",P165="DNF"),((Y$5+1)-Y$5/Wettfahrt)*100*Faktor/Y$5,((Y$5+1)-P165/Wettfahrt)*100*Faktor/Y$5))</f>
        <v>0</v>
      </c>
      <c r="R165" s="27">
        <f>SUM(S165:Y165)-SUM(AA165:AB165)</f>
        <v>0</v>
      </c>
      <c r="S165" s="13">
        <f>E165</f>
        <v>0</v>
      </c>
      <c r="T165" s="14">
        <f>G165</f>
        <v>0</v>
      </c>
      <c r="U165" s="13">
        <f>I165</f>
        <v>0</v>
      </c>
      <c r="V165" s="13">
        <f>K165</f>
        <v>0</v>
      </c>
      <c r="W165" s="13">
        <f>M165</f>
        <v>0</v>
      </c>
      <c r="X165" s="13">
        <f>O165</f>
        <v>0</v>
      </c>
      <c r="Y165" s="13">
        <f>Q165</f>
        <v>0</v>
      </c>
      <c r="Z165" s="11">
        <f>COUNTIF(S165:Y165,"&gt;0")</f>
        <v>0</v>
      </c>
      <c r="AA165" s="13">
        <f>IF(Z165&lt;6,,IF(Z165&gt;=6,IF(SMALL(S165:Y165,1)=0,SMALL(S165:Y165,2),SMALL(S165:Y165,1))))</f>
        <v>0</v>
      </c>
      <c r="AB165" s="13">
        <f>IF(Z165&gt;=7,SMALL(S165:Y165,2),)</f>
        <v>0</v>
      </c>
    </row>
    <row r="166" spans="1:28" ht="13.5" thickBot="1">
      <c r="A166" s="20">
        <f>RANK(R166,$R$7:$R$185)</f>
        <v>132</v>
      </c>
      <c r="B166" s="17" t="s">
        <v>168</v>
      </c>
      <c r="C166" s="7" t="s">
        <v>125</v>
      </c>
      <c r="D166" s="31"/>
      <c r="E166" s="33">
        <f>IF(ISBLANK(D166),,IF(OR(D166="DNS",D166="DSQ",D166="OCS",D166="DNF"),((S$5+1)-S$5/Wettfahrt)*100*Faktor/S$5,((S$5+1)-D166/Wettfahrt)*100*Faktor/S$5))</f>
        <v>0</v>
      </c>
      <c r="F166" s="31"/>
      <c r="G166" s="33">
        <f>IF(ISBLANK(F166),,IF(OR(F166="DNS",F166="DSQ",F166="OCS",F166="DNF"),((T$5+1)-T$5/Wettfahrt)*100*Faktor/T$5,((T$5+1)-F166/Wettfahrt)*100*Faktor/T$5))</f>
        <v>0</v>
      </c>
      <c r="H166" s="31"/>
      <c r="I166" s="33">
        <f>IF(ISBLANK(H166),,IF(OR(H166="DNS",H166="DSQ",H166="OCS",H166="DNF"),((U$5+1)-U$5/Wettfahrt)*100*Faktor/U$5,((U$5+1)-H166/Wettfahrt)*100*Faktor/U$5))</f>
        <v>0</v>
      </c>
      <c r="J166" s="31"/>
      <c r="K166" s="33">
        <f>IF(ISBLANK(J166),,IF(OR(J166="DNS",J166="DSQ",J166="OCS",J166="DNF"),((V$5+1)-V$5/Wettfahrt)*100*Faktor/V$5,((V$5+1)-J166/Wettfahrt)*100*Faktor/V$5))</f>
        <v>0</v>
      </c>
      <c r="L166" s="31"/>
      <c r="M166" s="33">
        <f>IF(ISBLANK(L166),,IF(OR(L166="DNS",L166="DSQ",L166="OCS",L166="DNF"),((W$5+1)-W$5/Wettfahrt)*100*Faktor/W$5,((W$5+1)-L166/Wettfahrt)*100*Faktor/W$5))</f>
        <v>0</v>
      </c>
      <c r="N166" s="31"/>
      <c r="O166" s="33">
        <f>IF(ISBLANK(N166),,IF(OR(N166="DNS",N166="DSQ",N166="OCS",N166="DNF"),((X$5+1)-X$5/Wettfahrt)*100*Faktor/X$5,((X$5+1)-N166/Wettfahrt)*100*Faktor/X$5))</f>
        <v>0</v>
      </c>
      <c r="P166" s="31"/>
      <c r="Q166" s="33">
        <f>IF(ISBLANK(P166),,IF(OR(P166="DNS",P166="DSQ",P166="OCS",P166="DNF"),((Y$5+1)-Y$5/Wettfahrt)*100*Faktor/Y$5,((Y$5+1)-P166/Wettfahrt)*100*Faktor/Y$5))</f>
        <v>0</v>
      </c>
      <c r="R166" s="27">
        <f>SUM(S166:Y166)-SUM(AA166:AB166)</f>
        <v>0</v>
      </c>
      <c r="S166" s="13">
        <f>E166</f>
        <v>0</v>
      </c>
      <c r="T166" s="14">
        <f>G166</f>
        <v>0</v>
      </c>
      <c r="U166" s="13">
        <f>I166</f>
        <v>0</v>
      </c>
      <c r="V166" s="13">
        <f>K166</f>
        <v>0</v>
      </c>
      <c r="W166" s="13">
        <f>M166</f>
        <v>0</v>
      </c>
      <c r="X166" s="13">
        <f>O166</f>
        <v>0</v>
      </c>
      <c r="Y166" s="13">
        <f>Q166</f>
        <v>0</v>
      </c>
      <c r="Z166" s="11">
        <f>COUNTIF(S166:Y166,"&gt;0")</f>
        <v>0</v>
      </c>
      <c r="AA166" s="13">
        <f>IF(Z166&lt;6,,IF(Z166&gt;=6,IF(SMALL(S166:Y166,1)=0,SMALL(S166:Y166,2),SMALL(S166:Y166,1))))</f>
        <v>0</v>
      </c>
      <c r="AB166" s="13">
        <f>IF(Z166&gt;=7,SMALL(S166:Y166,2),)</f>
        <v>0</v>
      </c>
    </row>
    <row r="167" spans="1:28" ht="13.5" thickBot="1">
      <c r="A167" s="20">
        <f>RANK(R167,$R$7:$R$185)</f>
        <v>132</v>
      </c>
      <c r="B167" s="17" t="s">
        <v>37</v>
      </c>
      <c r="C167" s="7" t="s">
        <v>61</v>
      </c>
      <c r="D167" s="31"/>
      <c r="E167" s="33">
        <f>IF(ISBLANK(D167),,IF(OR(D167="DNS",D167="DSQ",D167="OCS",D167="DNF"),((S$5+1)-S$5/Wettfahrt)*100*Faktor/S$5,((S$5+1)-D167/Wettfahrt)*100*Faktor/S$5))</f>
        <v>0</v>
      </c>
      <c r="F167" s="31"/>
      <c r="G167" s="33">
        <f>IF(ISBLANK(F167),,IF(OR(F167="DNS",F167="DSQ",F167="OCS",F167="DNF"),((T$5+1)-T$5/Wettfahrt)*100*Faktor/T$5,((T$5+1)-F167/Wettfahrt)*100*Faktor/T$5))</f>
        <v>0</v>
      </c>
      <c r="H167" s="31"/>
      <c r="I167" s="33">
        <f>IF(ISBLANK(H167),,IF(OR(H167="DNS",H167="DSQ",H167="OCS",H167="DNF"),((U$5+1)-U$5/Wettfahrt)*100*Faktor/U$5,((U$5+1)-H167/Wettfahrt)*100*Faktor/U$5))</f>
        <v>0</v>
      </c>
      <c r="J167" s="31"/>
      <c r="K167" s="33">
        <f>IF(ISBLANK(J167),,IF(OR(J167="DNS",J167="DSQ",J167="OCS",J167="DNF"),((V$5+1)-V$5/Wettfahrt)*100*Faktor/V$5,((V$5+1)-J167/Wettfahrt)*100*Faktor/V$5))</f>
        <v>0</v>
      </c>
      <c r="L167" s="31"/>
      <c r="M167" s="33">
        <f>IF(ISBLANK(L167),,IF(OR(L167="DNS",L167="DSQ",L167="OCS",L167="DNF"),((W$5+1)-W$5/Wettfahrt)*100*Faktor/W$5,((W$5+1)-L167/Wettfahrt)*100*Faktor/W$5))</f>
        <v>0</v>
      </c>
      <c r="N167" s="31"/>
      <c r="O167" s="33">
        <f>IF(ISBLANK(N167),,IF(OR(N167="DNS",N167="DSQ",N167="OCS",N167="DNF"),((X$5+1)-X$5/Wettfahrt)*100*Faktor/X$5,((X$5+1)-N167/Wettfahrt)*100*Faktor/X$5))</f>
        <v>0</v>
      </c>
      <c r="P167" s="31"/>
      <c r="Q167" s="33">
        <f>IF(ISBLANK(P167),,IF(OR(P167="DNS",P167="DSQ",P167="OCS",P167="DNF"),((Y$5+1)-Y$5/Wettfahrt)*100*Faktor/Y$5,((Y$5+1)-P167/Wettfahrt)*100*Faktor/Y$5))</f>
        <v>0</v>
      </c>
      <c r="R167" s="27">
        <f>SUM(S167:Y167)-SUM(AA167:AB167)</f>
        <v>0</v>
      </c>
      <c r="S167" s="13">
        <f>E167</f>
        <v>0</v>
      </c>
      <c r="T167" s="14">
        <f>G167</f>
        <v>0</v>
      </c>
      <c r="U167" s="13">
        <f>I167</f>
        <v>0</v>
      </c>
      <c r="V167" s="13">
        <f>K167</f>
        <v>0</v>
      </c>
      <c r="W167" s="13">
        <f>M167</f>
        <v>0</v>
      </c>
      <c r="X167" s="13">
        <f>O167</f>
        <v>0</v>
      </c>
      <c r="Y167" s="13">
        <f>Q167</f>
        <v>0</v>
      </c>
      <c r="Z167" s="11">
        <f>COUNTIF(S167:Y167,"&gt;0")</f>
        <v>0</v>
      </c>
      <c r="AA167" s="13">
        <f>IF(Z167&lt;6,,IF(Z167&gt;=6,IF(SMALL(S167:Y167,1)=0,SMALL(S167:Y167,2),SMALL(S167:Y167,1))))</f>
        <v>0</v>
      </c>
      <c r="AB167" s="13">
        <f>IF(Z167&gt;=7,SMALL(S167:Y167,2),)</f>
        <v>0</v>
      </c>
    </row>
    <row r="168" spans="1:28" ht="13.5" thickBot="1">
      <c r="A168" s="20">
        <f>RANK(R168,$R$7:$R$185)</f>
        <v>132</v>
      </c>
      <c r="B168" s="17" t="s">
        <v>140</v>
      </c>
      <c r="C168" s="7" t="s">
        <v>135</v>
      </c>
      <c r="D168" s="31"/>
      <c r="E168" s="33">
        <f>IF(ISBLANK(D168),,IF(OR(D168="DNS",D168="DSQ",D168="OCS",D168="DNF"),((S$5+1)-S$5/Wettfahrt)*100*Faktor/S$5,((S$5+1)-D168/Wettfahrt)*100*Faktor/S$5))</f>
        <v>0</v>
      </c>
      <c r="F168" s="31"/>
      <c r="G168" s="33">
        <f>IF(ISBLANK(F168),,IF(OR(F168="DNS",F168="DSQ",F168="OCS",F168="DNF"),((T$5+1)-T$5/Wettfahrt)*100*Faktor/T$5,((T$5+1)-F168/Wettfahrt)*100*Faktor/T$5))</f>
        <v>0</v>
      </c>
      <c r="H168" s="31"/>
      <c r="I168" s="33">
        <f>IF(ISBLANK(H168),,IF(OR(H168="DNS",H168="DSQ",H168="OCS",H168="DNF"),((U$5+1)-U$5/Wettfahrt)*100*Faktor/U$5,((U$5+1)-H168/Wettfahrt)*100*Faktor/U$5))</f>
        <v>0</v>
      </c>
      <c r="J168" s="31"/>
      <c r="K168" s="33">
        <f>IF(ISBLANK(J168),,IF(OR(J168="DNS",J168="DSQ",J168="OCS",J168="DNF"),((V$5+1)-V$5/Wettfahrt)*100*Faktor/V$5,((V$5+1)-J168/Wettfahrt)*100*Faktor/V$5))</f>
        <v>0</v>
      </c>
      <c r="L168" s="31"/>
      <c r="M168" s="33">
        <f>IF(ISBLANK(L168),,IF(OR(L168="DNS",L168="DSQ",L168="OCS",L168="DNF"),((W$5+1)-W$5/Wettfahrt)*100*Faktor/W$5,((W$5+1)-L168/Wettfahrt)*100*Faktor/W$5))</f>
        <v>0</v>
      </c>
      <c r="N168" s="31"/>
      <c r="O168" s="33">
        <f>IF(ISBLANK(N168),,IF(OR(N168="DNS",N168="DSQ",N168="OCS",N168="DNF"),((X$5+1)-X$5/Wettfahrt)*100*Faktor/X$5,((X$5+1)-N168/Wettfahrt)*100*Faktor/X$5))</f>
        <v>0</v>
      </c>
      <c r="P168" s="31"/>
      <c r="Q168" s="33">
        <f>IF(ISBLANK(P168),,IF(OR(P168="DNS",P168="DSQ",P168="OCS",P168="DNF"),((Y$5+1)-Y$5/Wettfahrt)*100*Faktor/Y$5,((Y$5+1)-P168/Wettfahrt)*100*Faktor/Y$5))</f>
        <v>0</v>
      </c>
      <c r="R168" s="27">
        <f>SUM(S168:Y168)-SUM(AA168:AB168)</f>
        <v>0</v>
      </c>
      <c r="S168" s="13">
        <f>E168</f>
        <v>0</v>
      </c>
      <c r="T168" s="14">
        <f>G168</f>
        <v>0</v>
      </c>
      <c r="U168" s="13">
        <f>I168</f>
        <v>0</v>
      </c>
      <c r="V168" s="13">
        <f>K168</f>
        <v>0</v>
      </c>
      <c r="W168" s="13">
        <f>M168</f>
        <v>0</v>
      </c>
      <c r="X168" s="13">
        <f>O168</f>
        <v>0</v>
      </c>
      <c r="Y168" s="13">
        <f>Q168</f>
        <v>0</v>
      </c>
      <c r="Z168" s="11">
        <f>COUNTIF(S168:Y168,"&gt;0")</f>
        <v>0</v>
      </c>
      <c r="AA168" s="13">
        <f>IF(Z168&lt;6,,IF(Z168&gt;=6,IF(SMALL(S168:Y168,1)=0,SMALL(S168:Y168,2),SMALL(S168:Y168,1))))</f>
        <v>0</v>
      </c>
      <c r="AB168" s="13">
        <f>IF(Z168&gt;=7,SMALL(S168:Y168,2),)</f>
        <v>0</v>
      </c>
    </row>
    <row r="169" spans="1:28" ht="13.5" thickBot="1">
      <c r="A169" s="20">
        <f>RANK(R169,$R$7:$R$185)</f>
        <v>132</v>
      </c>
      <c r="B169" s="17" t="s">
        <v>140</v>
      </c>
      <c r="C169" s="7" t="s">
        <v>141</v>
      </c>
      <c r="D169" s="31"/>
      <c r="E169" s="33">
        <f>IF(ISBLANK(D169),,IF(OR(D169="DNS",D169="DSQ",D169="OCS",D169="DNF"),((S$5+1)-S$5/Wettfahrt)*100*Faktor/S$5,((S$5+1)-D169/Wettfahrt)*100*Faktor/S$5))</f>
        <v>0</v>
      </c>
      <c r="F169" s="31"/>
      <c r="G169" s="33">
        <f>IF(ISBLANK(F169),,IF(OR(F169="DNS",F169="DSQ",F169="OCS",F169="DNF"),((T$5+1)-T$5/Wettfahrt)*100*Faktor/T$5,((T$5+1)-F169/Wettfahrt)*100*Faktor/T$5))</f>
        <v>0</v>
      </c>
      <c r="H169" s="31"/>
      <c r="I169" s="33">
        <f>IF(ISBLANK(H169),,IF(OR(H169="DNS",H169="DSQ",H169="OCS",H169="DNF"),((U$5+1)-U$5/Wettfahrt)*100*Faktor/U$5,((U$5+1)-H169/Wettfahrt)*100*Faktor/U$5))</f>
        <v>0</v>
      </c>
      <c r="J169" s="31"/>
      <c r="K169" s="33">
        <f>IF(ISBLANK(J169),,IF(OR(J169="DNS",J169="DSQ",J169="OCS",J169="DNF"),((V$5+1)-V$5/Wettfahrt)*100*Faktor/V$5,((V$5+1)-J169/Wettfahrt)*100*Faktor/V$5))</f>
        <v>0</v>
      </c>
      <c r="L169" s="31"/>
      <c r="M169" s="33">
        <f>IF(ISBLANK(L169),,IF(OR(L169="DNS",L169="DSQ",L169="OCS",L169="DNF"),((W$5+1)-W$5/Wettfahrt)*100*Faktor/W$5,((W$5+1)-L169/Wettfahrt)*100*Faktor/W$5))</f>
        <v>0</v>
      </c>
      <c r="N169" s="31"/>
      <c r="O169" s="33">
        <f>IF(ISBLANK(N169),,IF(OR(N169="DNS",N169="DSQ",N169="OCS",N169="DNF"),((X$5+1)-X$5/Wettfahrt)*100*Faktor/X$5,((X$5+1)-N169/Wettfahrt)*100*Faktor/X$5))</f>
        <v>0</v>
      </c>
      <c r="P169" s="31"/>
      <c r="Q169" s="33">
        <f>IF(ISBLANK(P169),,IF(OR(P169="DNS",P169="DSQ",P169="OCS",P169="DNF"),((Y$5+1)-Y$5/Wettfahrt)*100*Faktor/Y$5,((Y$5+1)-P169/Wettfahrt)*100*Faktor/Y$5))</f>
        <v>0</v>
      </c>
      <c r="R169" s="27">
        <f>SUM(S169:Y169)-SUM(AA169:AB169)</f>
        <v>0</v>
      </c>
      <c r="S169" s="13">
        <f>E169</f>
        <v>0</v>
      </c>
      <c r="T169" s="14">
        <f>G169</f>
        <v>0</v>
      </c>
      <c r="U169" s="13">
        <f>I169</f>
        <v>0</v>
      </c>
      <c r="V169" s="13">
        <f>K169</f>
        <v>0</v>
      </c>
      <c r="W169" s="13">
        <f>M169</f>
        <v>0</v>
      </c>
      <c r="X169" s="13">
        <f>O169</f>
        <v>0</v>
      </c>
      <c r="Y169" s="13">
        <f>Q169</f>
        <v>0</v>
      </c>
      <c r="Z169" s="11">
        <f>COUNTIF(S169:Y169,"&gt;0")</f>
        <v>0</v>
      </c>
      <c r="AA169" s="13">
        <f>IF(Z169&lt;6,,IF(Z169&gt;=6,IF(SMALL(S169:Y169,1)=0,SMALL(S169:Y169,2),SMALL(S169:Y169,1))))</f>
        <v>0</v>
      </c>
      <c r="AB169" s="13">
        <f>IF(Z169&gt;=7,SMALL(S169:Y169,2),)</f>
        <v>0</v>
      </c>
    </row>
    <row r="170" spans="1:28" ht="13.5" thickBot="1">
      <c r="A170" s="20">
        <f>RANK(R170,$R$7:$R$185)</f>
        <v>132</v>
      </c>
      <c r="B170" s="17" t="s">
        <v>107</v>
      </c>
      <c r="C170" s="7" t="s">
        <v>239</v>
      </c>
      <c r="D170" s="31"/>
      <c r="E170" s="33">
        <f>IF(ISBLANK(D170),,IF(OR(D170="DNS",D170="DSQ",D170="OCS",D170="DNF"),((S$5+1)-S$5/Wettfahrt)*100*Faktor/S$5,((S$5+1)-D170/Wettfahrt)*100*Faktor/S$5))</f>
        <v>0</v>
      </c>
      <c r="F170" s="31"/>
      <c r="G170" s="33">
        <f>IF(ISBLANK(F170),,IF(OR(F170="DNS",F170="DSQ",F170="OCS",F170="DNF"),((T$5+1)-T$5/Wettfahrt)*100*Faktor/T$5,((T$5+1)-F170/Wettfahrt)*100*Faktor/T$5))</f>
        <v>0</v>
      </c>
      <c r="H170" s="31"/>
      <c r="I170" s="33">
        <f>IF(ISBLANK(H170),,IF(OR(H170="DNS",H170="DSQ",H170="OCS",H170="DNF"),((U$5+1)-U$5/Wettfahrt)*100*Faktor/U$5,((U$5+1)-H170/Wettfahrt)*100*Faktor/U$5))</f>
        <v>0</v>
      </c>
      <c r="J170" s="31"/>
      <c r="K170" s="33">
        <f>IF(ISBLANK(J170),,IF(OR(J170="DNS",J170="DSQ",J170="OCS",J170="DNF"),((V$5+1)-V$5/Wettfahrt)*100*Faktor/V$5,((V$5+1)-J170/Wettfahrt)*100*Faktor/V$5))</f>
        <v>0</v>
      </c>
      <c r="L170" s="31"/>
      <c r="M170" s="33">
        <f>IF(ISBLANK(L170),,IF(OR(L170="DNS",L170="DSQ",L170="OCS",L170="DNF"),((W$5+1)-W$5/Wettfahrt)*100*Faktor/W$5,((W$5+1)-L170/Wettfahrt)*100*Faktor/W$5))</f>
        <v>0</v>
      </c>
      <c r="N170" s="31"/>
      <c r="O170" s="33">
        <f>IF(ISBLANK(N170),,IF(OR(N170="DNS",N170="DSQ",N170="OCS",N170="DNF"),((X$5+1)-X$5/Wettfahrt)*100*Faktor/X$5,((X$5+1)-N170/Wettfahrt)*100*Faktor/X$5))</f>
        <v>0</v>
      </c>
      <c r="P170" s="31"/>
      <c r="Q170" s="33">
        <f>IF(ISBLANK(P170),,IF(OR(P170="DNS",P170="DSQ",P170="OCS",P170="DNF"),((Y$5+1)-Y$5/Wettfahrt)*100*Faktor/Y$5,((Y$5+1)-P170/Wettfahrt)*100*Faktor/Y$5))</f>
        <v>0</v>
      </c>
      <c r="R170" s="27">
        <f>SUM(S170:Y170)-SUM(AA170:AB170)</f>
        <v>0</v>
      </c>
      <c r="S170" s="13">
        <f>E170</f>
        <v>0</v>
      </c>
      <c r="T170" s="14">
        <f>G170</f>
        <v>0</v>
      </c>
      <c r="U170" s="13">
        <f>I170</f>
        <v>0</v>
      </c>
      <c r="V170" s="13">
        <f>K170</f>
        <v>0</v>
      </c>
      <c r="W170" s="13">
        <f>M170</f>
        <v>0</v>
      </c>
      <c r="X170" s="13">
        <f>O170</f>
        <v>0</v>
      </c>
      <c r="Y170" s="13">
        <f>Q170</f>
        <v>0</v>
      </c>
      <c r="Z170" s="11">
        <f>COUNTIF(S170:Y170,"&gt;0")</f>
        <v>0</v>
      </c>
      <c r="AA170" s="13">
        <f>IF(Z170&lt;6,,IF(Z170&gt;=6,IF(SMALL(S170:Y170,1)=0,SMALL(S170:Y170,2),SMALL(S170:Y170,1))))</f>
        <v>0</v>
      </c>
      <c r="AB170" s="13">
        <f>IF(Z170&gt;=7,SMALL(S170:Y170,2),)</f>
        <v>0</v>
      </c>
    </row>
    <row r="171" spans="1:28" ht="13.5" thickBot="1">
      <c r="A171" s="20">
        <f>RANK(R171,$R$7:$R$185)</f>
        <v>132</v>
      </c>
      <c r="B171" s="17" t="s">
        <v>38</v>
      </c>
      <c r="C171" s="7" t="s">
        <v>139</v>
      </c>
      <c r="D171" s="31"/>
      <c r="E171" s="33">
        <f>IF(ISBLANK(D171),,IF(OR(D171="DNS",D171="DSQ",D171="OCS",D171="DNF"),((S$5+1)-S$5/Wettfahrt)*100*Faktor/S$5,((S$5+1)-D171/Wettfahrt)*100*Faktor/S$5))</f>
        <v>0</v>
      </c>
      <c r="F171" s="31"/>
      <c r="G171" s="33">
        <f>IF(ISBLANK(F171),,IF(OR(F171="DNS",F171="DSQ",F171="OCS",F171="DNF"),((T$5+1)-T$5/Wettfahrt)*100*Faktor/T$5,((T$5+1)-F171/Wettfahrt)*100*Faktor/T$5))</f>
        <v>0</v>
      </c>
      <c r="H171" s="31"/>
      <c r="I171" s="33">
        <f>IF(ISBLANK(H171),,IF(OR(H171="DNS",H171="DSQ",H171="OCS",H171="DNF"),((U$5+1)-U$5/Wettfahrt)*100*Faktor/U$5,((U$5+1)-H171/Wettfahrt)*100*Faktor/U$5))</f>
        <v>0</v>
      </c>
      <c r="J171" s="31"/>
      <c r="K171" s="33">
        <f>IF(ISBLANK(J171),,IF(OR(J171="DNS",J171="DSQ",J171="OCS",J171="DNF"),((V$5+1)-V$5/Wettfahrt)*100*Faktor/V$5,((V$5+1)-J171/Wettfahrt)*100*Faktor/V$5))</f>
        <v>0</v>
      </c>
      <c r="L171" s="31"/>
      <c r="M171" s="33">
        <f>IF(ISBLANK(L171),,IF(OR(L171="DNS",L171="DSQ",L171="OCS",L171="DNF"),((W$5+1)-W$5/Wettfahrt)*100*Faktor/W$5,((W$5+1)-L171/Wettfahrt)*100*Faktor/W$5))</f>
        <v>0</v>
      </c>
      <c r="N171" s="31"/>
      <c r="O171" s="33">
        <f>IF(ISBLANK(N171),,IF(OR(N171="DNS",N171="DSQ",N171="OCS",N171="DNF"),((X$5+1)-X$5/Wettfahrt)*100*Faktor/X$5,((X$5+1)-N171/Wettfahrt)*100*Faktor/X$5))</f>
        <v>0</v>
      </c>
      <c r="P171" s="31"/>
      <c r="Q171" s="33">
        <f>IF(ISBLANK(P171),,IF(OR(P171="DNS",P171="DSQ",P171="OCS",P171="DNF"),((Y$5+1)-Y$5/Wettfahrt)*100*Faktor/Y$5,((Y$5+1)-P171/Wettfahrt)*100*Faktor/Y$5))</f>
        <v>0</v>
      </c>
      <c r="R171" s="27">
        <f>SUM(S171:Y171)-SUM(AA171:AB171)</f>
        <v>0</v>
      </c>
      <c r="S171" s="13">
        <f>E171</f>
        <v>0</v>
      </c>
      <c r="T171" s="14">
        <f>G171</f>
        <v>0</v>
      </c>
      <c r="U171" s="13">
        <f>I171</f>
        <v>0</v>
      </c>
      <c r="V171" s="13">
        <f>K171</f>
        <v>0</v>
      </c>
      <c r="W171" s="13">
        <f>M171</f>
        <v>0</v>
      </c>
      <c r="X171" s="13">
        <f>O171</f>
        <v>0</v>
      </c>
      <c r="Y171" s="13">
        <f>Q171</f>
        <v>0</v>
      </c>
      <c r="Z171" s="11">
        <f>COUNTIF(S171:Y171,"&gt;0")</f>
        <v>0</v>
      </c>
      <c r="AA171" s="13">
        <f>IF(Z171&lt;6,,IF(Z171&gt;=6,IF(SMALL(S171:Y171,1)=0,SMALL(S171:Y171,2),SMALL(S171:Y171,1))))</f>
        <v>0</v>
      </c>
      <c r="AB171" s="13">
        <f>IF(Z171&gt;=7,SMALL(S171:Y171,2),)</f>
        <v>0</v>
      </c>
    </row>
    <row r="172" spans="1:28" ht="13.5" thickBot="1">
      <c r="A172" s="20">
        <f>RANK(R172,$R$7:$R$185)</f>
        <v>132</v>
      </c>
      <c r="B172" s="17" t="s">
        <v>47</v>
      </c>
      <c r="C172" s="7" t="s">
        <v>48</v>
      </c>
      <c r="D172" s="31"/>
      <c r="E172" s="33">
        <f>IF(ISBLANK(D172),,IF(OR(D172="DNS",D172="DSQ",D172="OCS",D172="DNF"),((S$5+1)-S$5/Wettfahrt)*100*Faktor/S$5,((S$5+1)-D172/Wettfahrt)*100*Faktor/S$5))</f>
        <v>0</v>
      </c>
      <c r="F172" s="31"/>
      <c r="G172" s="33">
        <f>IF(ISBLANK(F172),,IF(OR(F172="DNS",F172="DSQ",F172="OCS",F172="DNF"),((T$5+1)-T$5/Wettfahrt)*100*Faktor/T$5,((T$5+1)-F172/Wettfahrt)*100*Faktor/T$5))</f>
        <v>0</v>
      </c>
      <c r="H172" s="31"/>
      <c r="I172" s="33">
        <f>IF(ISBLANK(H172),,IF(OR(H172="DNS",H172="DSQ",H172="OCS",H172="DNF"),((U$5+1)-U$5/Wettfahrt)*100*Faktor/U$5,((U$5+1)-H172/Wettfahrt)*100*Faktor/U$5))</f>
        <v>0</v>
      </c>
      <c r="J172" s="31"/>
      <c r="K172" s="33">
        <f>IF(ISBLANK(J172),,IF(OR(J172="DNS",J172="DSQ",J172="OCS",J172="DNF"),((V$5+1)-V$5/Wettfahrt)*100*Faktor/V$5,((V$5+1)-J172/Wettfahrt)*100*Faktor/V$5))</f>
        <v>0</v>
      </c>
      <c r="L172" s="31"/>
      <c r="M172" s="33">
        <f>IF(ISBLANK(L172),,IF(OR(L172="DNS",L172="DSQ",L172="OCS",L172="DNF"),((W$5+1)-W$5/Wettfahrt)*100*Faktor/W$5,((W$5+1)-L172/Wettfahrt)*100*Faktor/W$5))</f>
        <v>0</v>
      </c>
      <c r="N172" s="31"/>
      <c r="O172" s="33">
        <f>IF(ISBLANK(N172),,IF(OR(N172="DNS",N172="DSQ",N172="OCS",N172="DNF"),((X$5+1)-X$5/Wettfahrt)*100*Faktor/X$5,((X$5+1)-N172/Wettfahrt)*100*Faktor/X$5))</f>
        <v>0</v>
      </c>
      <c r="P172" s="31"/>
      <c r="Q172" s="33">
        <f>IF(ISBLANK(P172),,IF(OR(P172="DNS",P172="DSQ",P172="OCS",P172="DNF"),((Y$5+1)-Y$5/Wettfahrt)*100*Faktor/Y$5,((Y$5+1)-P172/Wettfahrt)*100*Faktor/Y$5))</f>
        <v>0</v>
      </c>
      <c r="R172" s="27">
        <f>SUM(S172:Y172)-SUM(AA172:AB172)</f>
        <v>0</v>
      </c>
      <c r="S172" s="13">
        <f>E172</f>
        <v>0</v>
      </c>
      <c r="T172" s="14">
        <f>G172</f>
        <v>0</v>
      </c>
      <c r="U172" s="13">
        <f>I172</f>
        <v>0</v>
      </c>
      <c r="V172" s="13">
        <f>K172</f>
        <v>0</v>
      </c>
      <c r="W172" s="13">
        <f>M172</f>
        <v>0</v>
      </c>
      <c r="X172" s="13">
        <f>O172</f>
        <v>0</v>
      </c>
      <c r="Y172" s="13">
        <f>Q172</f>
        <v>0</v>
      </c>
      <c r="Z172" s="11">
        <f>COUNTIF(S172:Y172,"&gt;0")</f>
        <v>0</v>
      </c>
      <c r="AA172" s="13">
        <f>IF(Z172&lt;6,,IF(Z172&gt;=6,IF(SMALL(S172:Y172,1)=0,SMALL(S172:Y172,2),SMALL(S172:Y172,1))))</f>
        <v>0</v>
      </c>
      <c r="AB172" s="13">
        <f>IF(Z172&gt;=7,SMALL(S172:Y172,2),)</f>
        <v>0</v>
      </c>
    </row>
    <row r="173" spans="1:28" ht="13.5" thickBot="1">
      <c r="A173" s="20">
        <f>RANK(R173,$R$7:$R$185)</f>
        <v>132</v>
      </c>
      <c r="B173" s="17" t="s">
        <v>5</v>
      </c>
      <c r="C173" s="7" t="s">
        <v>90</v>
      </c>
      <c r="D173" s="31"/>
      <c r="E173" s="33">
        <f>IF(ISBLANK(D173),,IF(OR(D173="DNS",D173="DSQ",D173="OCS",D173="DNF"),((S$5+1)-S$5/Wettfahrt)*100*Faktor/S$5,((S$5+1)-D173/Wettfahrt)*100*Faktor/S$5))</f>
        <v>0</v>
      </c>
      <c r="F173" s="31"/>
      <c r="G173" s="33">
        <f>IF(ISBLANK(F173),,IF(OR(F173="DNS",F173="DSQ",F173="OCS",F173="DNF"),((T$5+1)-T$5/Wettfahrt)*100*Faktor/T$5,((T$5+1)-F173/Wettfahrt)*100*Faktor/T$5))</f>
        <v>0</v>
      </c>
      <c r="H173" s="31"/>
      <c r="I173" s="33">
        <f>IF(ISBLANK(H173),,IF(OR(H173="DNS",H173="DSQ",H173="OCS",H173="DNF"),((U$5+1)-U$5/Wettfahrt)*100*Faktor/U$5,((U$5+1)-H173/Wettfahrt)*100*Faktor/U$5))</f>
        <v>0</v>
      </c>
      <c r="J173" s="31"/>
      <c r="K173" s="33">
        <f>IF(ISBLANK(J173),,IF(OR(J173="DNS",J173="DSQ",J173="OCS",J173="DNF"),((V$5+1)-V$5/Wettfahrt)*100*Faktor/V$5,((V$5+1)-J173/Wettfahrt)*100*Faktor/V$5))</f>
        <v>0</v>
      </c>
      <c r="L173" s="31"/>
      <c r="M173" s="33">
        <f>IF(ISBLANK(L173),,IF(OR(L173="DNS",L173="DSQ",L173="OCS",L173="DNF"),((W$5+1)-W$5/Wettfahrt)*100*Faktor/W$5,((W$5+1)-L173/Wettfahrt)*100*Faktor/W$5))</f>
        <v>0</v>
      </c>
      <c r="N173" s="31"/>
      <c r="O173" s="33">
        <f>IF(ISBLANK(N173),,IF(OR(N173="DNS",N173="DSQ",N173="OCS",N173="DNF"),((X$5+1)-X$5/Wettfahrt)*100*Faktor/X$5,((X$5+1)-N173/Wettfahrt)*100*Faktor/X$5))</f>
        <v>0</v>
      </c>
      <c r="P173" s="31"/>
      <c r="Q173" s="33">
        <f>IF(ISBLANK(P173),,IF(OR(P173="DNS",P173="DSQ",P173="OCS",P173="DNF"),((Y$5+1)-Y$5/Wettfahrt)*100*Faktor/Y$5,((Y$5+1)-P173/Wettfahrt)*100*Faktor/Y$5))</f>
        <v>0</v>
      </c>
      <c r="R173" s="27">
        <f>SUM(S173:Y173)-SUM(AA173:AB173)</f>
        <v>0</v>
      </c>
      <c r="S173" s="13">
        <f>E173</f>
        <v>0</v>
      </c>
      <c r="T173" s="14">
        <f>G173</f>
        <v>0</v>
      </c>
      <c r="U173" s="13">
        <f>I173</f>
        <v>0</v>
      </c>
      <c r="V173" s="13">
        <f>K173</f>
        <v>0</v>
      </c>
      <c r="W173" s="13">
        <f>M173</f>
        <v>0</v>
      </c>
      <c r="X173" s="13">
        <f>O173</f>
        <v>0</v>
      </c>
      <c r="Y173" s="13">
        <f>Q173</f>
        <v>0</v>
      </c>
      <c r="Z173" s="11">
        <f>COUNTIF(S173:Y173,"&gt;0")</f>
        <v>0</v>
      </c>
      <c r="AA173" s="13">
        <f>IF(Z173&lt;6,,IF(Z173&gt;=6,IF(SMALL(S173:Y173,1)=0,SMALL(S173:Y173,2),SMALL(S173:Y173,1))))</f>
        <v>0</v>
      </c>
      <c r="AB173" s="13">
        <f>IF(Z173&gt;=7,SMALL(S173:Y173,2),)</f>
        <v>0</v>
      </c>
    </row>
    <row r="174" spans="1:28" ht="13.5" thickBot="1">
      <c r="A174" s="20">
        <f>RANK(R174,$R$7:$R$185)</f>
        <v>132</v>
      </c>
      <c r="B174" s="17" t="s">
        <v>142</v>
      </c>
      <c r="C174" s="7" t="s">
        <v>101</v>
      </c>
      <c r="D174" s="31"/>
      <c r="E174" s="33">
        <f>IF(ISBLANK(D174),,IF(OR(D174="DNS",D174="DSQ",D174="OCS",D174="DNF"),((S$5+1)-S$5/Wettfahrt)*100*Faktor/S$5,((S$5+1)-D174/Wettfahrt)*100*Faktor/S$5))</f>
        <v>0</v>
      </c>
      <c r="F174" s="31"/>
      <c r="G174" s="33">
        <f>IF(ISBLANK(F174),,IF(OR(F174="DNS",F174="DSQ",F174="OCS",F174="DNF"),((T$5+1)-T$5/Wettfahrt)*100*Faktor/T$5,((T$5+1)-F174/Wettfahrt)*100*Faktor/T$5))</f>
        <v>0</v>
      </c>
      <c r="H174" s="31"/>
      <c r="I174" s="33">
        <f>IF(ISBLANK(H174),,IF(OR(H174="DNS",H174="DSQ",H174="OCS",H174="DNF"),((U$5+1)-U$5/Wettfahrt)*100*Faktor/U$5,((U$5+1)-H174/Wettfahrt)*100*Faktor/U$5))</f>
        <v>0</v>
      </c>
      <c r="J174" s="31"/>
      <c r="K174" s="33">
        <f>IF(ISBLANK(J174),,IF(OR(J174="DNS",J174="DSQ",J174="OCS",J174="DNF"),((V$5+1)-V$5/Wettfahrt)*100*Faktor/V$5,((V$5+1)-J174/Wettfahrt)*100*Faktor/V$5))</f>
        <v>0</v>
      </c>
      <c r="L174" s="31"/>
      <c r="M174" s="33">
        <f>IF(ISBLANK(L174),,IF(OR(L174="DNS",L174="DSQ",L174="OCS",L174="DNF"),((W$5+1)-W$5/Wettfahrt)*100*Faktor/W$5,((W$5+1)-L174/Wettfahrt)*100*Faktor/W$5))</f>
        <v>0</v>
      </c>
      <c r="N174" s="31"/>
      <c r="O174" s="33">
        <f>IF(ISBLANK(N174),,IF(OR(N174="DNS",N174="DSQ",N174="OCS",N174="DNF"),((X$5+1)-X$5/Wettfahrt)*100*Faktor/X$5,((X$5+1)-N174/Wettfahrt)*100*Faktor/X$5))</f>
        <v>0</v>
      </c>
      <c r="P174" s="31"/>
      <c r="Q174" s="33">
        <f>IF(ISBLANK(P174),,IF(OR(P174="DNS",P174="DSQ",P174="OCS",P174="DNF"),((Y$5+1)-Y$5/Wettfahrt)*100*Faktor/Y$5,((Y$5+1)-P174/Wettfahrt)*100*Faktor/Y$5))</f>
        <v>0</v>
      </c>
      <c r="R174" s="27">
        <f>SUM(S174:Y174)-SUM(AA174:AB174)</f>
        <v>0</v>
      </c>
      <c r="S174" s="13">
        <f>E174</f>
        <v>0</v>
      </c>
      <c r="T174" s="14">
        <f>G174</f>
        <v>0</v>
      </c>
      <c r="U174" s="13">
        <f>I174</f>
        <v>0</v>
      </c>
      <c r="V174" s="13">
        <f>K174</f>
        <v>0</v>
      </c>
      <c r="W174" s="13">
        <f>M174</f>
        <v>0</v>
      </c>
      <c r="X174" s="13">
        <f>O174</f>
        <v>0</v>
      </c>
      <c r="Y174" s="13">
        <f>Q174</f>
        <v>0</v>
      </c>
      <c r="Z174" s="11">
        <f>COUNTIF(S174:Y174,"&gt;0")</f>
        <v>0</v>
      </c>
      <c r="AA174" s="13">
        <f>IF(Z174&lt;6,,IF(Z174&gt;=6,IF(SMALL(S174:Y174,1)=0,SMALL(S174:Y174,2),SMALL(S174:Y174,1))))</f>
        <v>0</v>
      </c>
      <c r="AB174" s="13">
        <f>IF(Z174&gt;=7,SMALL(S174:Y174,2),)</f>
        <v>0</v>
      </c>
    </row>
    <row r="175" spans="1:28" ht="13.5" thickBot="1">
      <c r="A175" s="20">
        <f>RANK(R175,$R$7:$R$185)</f>
        <v>132</v>
      </c>
      <c r="B175" s="17" t="s">
        <v>223</v>
      </c>
      <c r="C175" s="7" t="s">
        <v>114</v>
      </c>
      <c r="D175" s="31"/>
      <c r="E175" s="33">
        <f>IF(ISBLANK(D175),,IF(OR(D175="DNS",D175="DSQ",D175="OCS",D175="DNF"),((S$5+1)-S$5/Wettfahrt)*100*Faktor/S$5,((S$5+1)-D175/Wettfahrt)*100*Faktor/S$5))</f>
        <v>0</v>
      </c>
      <c r="F175" s="31"/>
      <c r="G175" s="33">
        <f>IF(ISBLANK(F175),,IF(OR(F175="DNS",F175="DSQ",F175="OCS",F175="DNF"),((T$5+1)-T$5/Wettfahrt)*100*Faktor/T$5,((T$5+1)-F175/Wettfahrt)*100*Faktor/T$5))</f>
        <v>0</v>
      </c>
      <c r="H175" s="31"/>
      <c r="I175" s="33">
        <f>IF(ISBLANK(H175),,IF(OR(H175="DNS",H175="DSQ",H175="OCS",H175="DNF"),((U$5+1)-U$5/Wettfahrt)*100*Faktor/U$5,((U$5+1)-H175/Wettfahrt)*100*Faktor/U$5))</f>
        <v>0</v>
      </c>
      <c r="J175" s="31"/>
      <c r="K175" s="33">
        <f>IF(ISBLANK(J175),,IF(OR(J175="DNS",J175="DSQ",J175="OCS",J175="DNF"),((V$5+1)-V$5/Wettfahrt)*100*Faktor/V$5,((V$5+1)-J175/Wettfahrt)*100*Faktor/V$5))</f>
        <v>0</v>
      </c>
      <c r="L175" s="31"/>
      <c r="M175" s="33">
        <f>IF(ISBLANK(L175),,IF(OR(L175="DNS",L175="DSQ",L175="OCS",L175="DNF"),((W$5+1)-W$5/Wettfahrt)*100*Faktor/W$5,((W$5+1)-L175/Wettfahrt)*100*Faktor/W$5))</f>
        <v>0</v>
      </c>
      <c r="N175" s="31"/>
      <c r="O175" s="33">
        <f>IF(ISBLANK(N175),,IF(OR(N175="DNS",N175="DSQ",N175="OCS",N175="DNF"),((X$5+1)-X$5/Wettfahrt)*100*Faktor/X$5,((X$5+1)-N175/Wettfahrt)*100*Faktor/X$5))</f>
        <v>0</v>
      </c>
      <c r="P175" s="31"/>
      <c r="Q175" s="33">
        <f>IF(ISBLANK(P175),,IF(OR(P175="DNS",P175="DSQ",P175="OCS",P175="DNF"),((Y$5+1)-Y$5/Wettfahrt)*100*Faktor/Y$5,((Y$5+1)-P175/Wettfahrt)*100*Faktor/Y$5))</f>
        <v>0</v>
      </c>
      <c r="R175" s="27">
        <f>SUM(S175:Y175)-SUM(AA175:AB175)</f>
        <v>0</v>
      </c>
      <c r="S175" s="13">
        <f>E175</f>
        <v>0</v>
      </c>
      <c r="T175" s="14">
        <f>G175</f>
        <v>0</v>
      </c>
      <c r="U175" s="13">
        <f>I175</f>
        <v>0</v>
      </c>
      <c r="V175" s="13">
        <f>K175</f>
        <v>0</v>
      </c>
      <c r="W175" s="13">
        <f>M175</f>
        <v>0</v>
      </c>
      <c r="X175" s="13">
        <f>O175</f>
        <v>0</v>
      </c>
      <c r="Y175" s="13">
        <f>Q175</f>
        <v>0</v>
      </c>
      <c r="Z175" s="11">
        <f>COUNTIF(S175:Y175,"&gt;0")</f>
        <v>0</v>
      </c>
      <c r="AA175" s="13">
        <f>IF(Z175&lt;6,,IF(Z175&gt;=6,IF(SMALL(S175:Y175,1)=0,SMALL(S175:Y175,2),SMALL(S175:Y175,1))))</f>
        <v>0</v>
      </c>
      <c r="AB175" s="13">
        <f>IF(Z175&gt;=7,SMALL(S175:Y175,2),)</f>
        <v>0</v>
      </c>
    </row>
    <row r="176" spans="1:28" ht="13.5" thickBot="1">
      <c r="A176" s="20">
        <f>RANK(R176,$R$7:$R$185)</f>
        <v>132</v>
      </c>
      <c r="B176" s="17" t="s">
        <v>134</v>
      </c>
      <c r="C176" s="29" t="s">
        <v>73</v>
      </c>
      <c r="D176" s="31"/>
      <c r="E176" s="33">
        <f>IF(ISBLANK(D176),,IF(OR(D176="DNS",D176="DSQ",D176="OCS",D176="DNF"),((S$5+1)-S$5/Wettfahrt)*100*Faktor/S$5,((S$5+1)-D176/Wettfahrt)*100*Faktor/S$5))</f>
        <v>0</v>
      </c>
      <c r="F176" s="31"/>
      <c r="G176" s="33">
        <f>IF(ISBLANK(F176),,IF(OR(F176="DNS",F176="DSQ",F176="OCS",F176="DNF"),((T$5+1)-T$5/Wettfahrt)*100*Faktor/T$5,((T$5+1)-F176/Wettfahrt)*100*Faktor/T$5))</f>
        <v>0</v>
      </c>
      <c r="H176" s="31"/>
      <c r="I176" s="33">
        <f>IF(ISBLANK(H176),,IF(OR(H176="DNS",H176="DSQ",H176="OCS",H176="DNF"),((U$5+1)-U$5/Wettfahrt)*100*Faktor/U$5,((U$5+1)-H176/Wettfahrt)*100*Faktor/U$5))</f>
        <v>0</v>
      </c>
      <c r="J176" s="31"/>
      <c r="K176" s="33">
        <f>IF(ISBLANK(J176),,IF(OR(J176="DNS",J176="DSQ",J176="OCS",J176="DNF"),((V$5+1)-V$5/Wettfahrt)*100*Faktor/V$5,((V$5+1)-J176/Wettfahrt)*100*Faktor/V$5))</f>
        <v>0</v>
      </c>
      <c r="L176" s="31"/>
      <c r="M176" s="33">
        <f>IF(ISBLANK(L176),,IF(OR(L176="DNS",L176="DSQ",L176="OCS",L176="DNF"),((W$5+1)-W$5/Wettfahrt)*100*Faktor/W$5,((W$5+1)-L176/Wettfahrt)*100*Faktor/W$5))</f>
        <v>0</v>
      </c>
      <c r="N176" s="31"/>
      <c r="O176" s="33">
        <f>IF(ISBLANK(N176),,IF(OR(N176="DNS",N176="DSQ",N176="OCS",N176="DNF"),((X$5+1)-X$5/Wettfahrt)*100*Faktor/X$5,((X$5+1)-N176/Wettfahrt)*100*Faktor/X$5))</f>
        <v>0</v>
      </c>
      <c r="P176" s="31"/>
      <c r="Q176" s="33">
        <f>IF(ISBLANK(P176),,IF(OR(P176="DNS",P176="DSQ",P176="OCS",P176="DNF"),((Y$5+1)-Y$5/Wettfahrt)*100*Faktor/Y$5,((Y$5+1)-P176/Wettfahrt)*100*Faktor/Y$5))</f>
        <v>0</v>
      </c>
      <c r="R176" s="27">
        <f>SUM(S176:Y176)-SUM(AA176:AB176)</f>
        <v>0</v>
      </c>
      <c r="S176" s="13">
        <f>E176</f>
        <v>0</v>
      </c>
      <c r="T176" s="14">
        <f>G176</f>
        <v>0</v>
      </c>
      <c r="U176" s="13">
        <f>I176</f>
        <v>0</v>
      </c>
      <c r="V176" s="13">
        <f>K176</f>
        <v>0</v>
      </c>
      <c r="W176" s="13">
        <f>M176</f>
        <v>0</v>
      </c>
      <c r="X176" s="13">
        <f>O176</f>
        <v>0</v>
      </c>
      <c r="Y176" s="13">
        <f>Q176</f>
        <v>0</v>
      </c>
      <c r="Z176" s="11">
        <f>COUNTIF(S176:Y176,"&gt;0")</f>
        <v>0</v>
      </c>
      <c r="AA176" s="13">
        <f>IF(Z176&lt;6,,IF(Z176&gt;=6,IF(SMALL(S176:Y176,1)=0,SMALL(S176:Y176,2),SMALL(S176:Y176,1))))</f>
        <v>0</v>
      </c>
      <c r="AB176" s="13">
        <f>IF(Z176&gt;=7,SMALL(S176:Y176,2),)</f>
        <v>0</v>
      </c>
    </row>
    <row r="177" spans="1:28" ht="13.5" thickBot="1">
      <c r="A177" s="20">
        <f>RANK(R177,$R$7:$R$185)</f>
        <v>132</v>
      </c>
      <c r="B177" s="17" t="s">
        <v>99</v>
      </c>
      <c r="C177" s="7" t="s">
        <v>100</v>
      </c>
      <c r="D177" s="31"/>
      <c r="E177" s="33">
        <f>IF(ISBLANK(D177),,IF(OR(D177="DNS",D177="DSQ",D177="OCS",D177="DNF"),((S$5+1)-S$5/Wettfahrt)*100*Faktor/S$5,((S$5+1)-D177/Wettfahrt)*100*Faktor/S$5))</f>
        <v>0</v>
      </c>
      <c r="F177" s="31"/>
      <c r="G177" s="33">
        <f>IF(ISBLANK(F177),,IF(OR(F177="DNS",F177="DSQ",F177="OCS",F177="DNF"),((T$5+1)-T$5/Wettfahrt)*100*Faktor/T$5,((T$5+1)-F177/Wettfahrt)*100*Faktor/T$5))</f>
        <v>0</v>
      </c>
      <c r="H177" s="31"/>
      <c r="I177" s="33">
        <f>IF(ISBLANK(H177),,IF(OR(H177="DNS",H177="DSQ",H177="OCS",H177="DNF"),((U$5+1)-U$5/Wettfahrt)*100*Faktor/U$5,((U$5+1)-H177/Wettfahrt)*100*Faktor/U$5))</f>
        <v>0</v>
      </c>
      <c r="J177" s="31"/>
      <c r="K177" s="33">
        <f>IF(ISBLANK(J177),,IF(OR(J177="DNS",J177="DSQ",J177="OCS",J177="DNF"),((V$5+1)-V$5/Wettfahrt)*100*Faktor/V$5,((V$5+1)-J177/Wettfahrt)*100*Faktor/V$5))</f>
        <v>0</v>
      </c>
      <c r="L177" s="31"/>
      <c r="M177" s="33">
        <f>IF(ISBLANK(L177),,IF(OR(L177="DNS",L177="DSQ",L177="OCS",L177="DNF"),((W$5+1)-W$5/Wettfahrt)*100*Faktor/W$5,((W$5+1)-L177/Wettfahrt)*100*Faktor/W$5))</f>
        <v>0</v>
      </c>
      <c r="N177" s="31"/>
      <c r="O177" s="33">
        <f>IF(ISBLANK(N177),,IF(OR(N177="DNS",N177="DSQ",N177="OCS",N177="DNF"),((X$5+1)-X$5/Wettfahrt)*100*Faktor/X$5,((X$5+1)-N177/Wettfahrt)*100*Faktor/X$5))</f>
        <v>0</v>
      </c>
      <c r="P177" s="31"/>
      <c r="Q177" s="33">
        <f>IF(ISBLANK(P177),,IF(OR(P177="DNS",P177="DSQ",P177="OCS",P177="DNF"),((Y$5+1)-Y$5/Wettfahrt)*100*Faktor/Y$5,((Y$5+1)-P177/Wettfahrt)*100*Faktor/Y$5))</f>
        <v>0</v>
      </c>
      <c r="R177" s="27">
        <f>SUM(S177:Y177)-SUM(AA177:AB177)</f>
        <v>0</v>
      </c>
      <c r="S177" s="13">
        <f>E177</f>
        <v>0</v>
      </c>
      <c r="T177" s="14">
        <f>G177</f>
        <v>0</v>
      </c>
      <c r="U177" s="13">
        <f>I177</f>
        <v>0</v>
      </c>
      <c r="V177" s="13">
        <f>K177</f>
        <v>0</v>
      </c>
      <c r="W177" s="13">
        <f>M177</f>
        <v>0</v>
      </c>
      <c r="X177" s="13">
        <f>O177</f>
        <v>0</v>
      </c>
      <c r="Y177" s="13">
        <f>Q177</f>
        <v>0</v>
      </c>
      <c r="Z177" s="11">
        <f>COUNTIF(S177:Y177,"&gt;0")</f>
        <v>0</v>
      </c>
      <c r="AA177" s="13">
        <f>IF(Z177&lt;6,,IF(Z177&gt;=6,IF(SMALL(S177:Y177,1)=0,SMALL(S177:Y177,2),SMALL(S177:Y177,1))))</f>
        <v>0</v>
      </c>
      <c r="AB177" s="13">
        <f>IF(Z177&gt;=7,SMALL(S177:Y177,2),)</f>
        <v>0</v>
      </c>
    </row>
    <row r="178" spans="1:28" ht="13.5" thickBot="1">
      <c r="A178" s="20">
        <f>RANK(R178,$R$7:$R$185)</f>
        <v>132</v>
      </c>
      <c r="B178" s="17" t="s">
        <v>126</v>
      </c>
      <c r="C178" s="7" t="s">
        <v>220</v>
      </c>
      <c r="D178" s="31"/>
      <c r="E178" s="33">
        <f>IF(ISBLANK(D178),,IF(OR(D178="DNS",D178="DSQ",D178="OCS",D178="DNF"),((S$5+1)-S$5/Wettfahrt)*100*Faktor/S$5,((S$5+1)-D178/Wettfahrt)*100*Faktor/S$5))</f>
        <v>0</v>
      </c>
      <c r="F178" s="31"/>
      <c r="G178" s="33">
        <f>IF(ISBLANK(F178),,IF(OR(F178="DNS",F178="DSQ",F178="OCS",F178="DNF"),((T$5+1)-T$5/Wettfahrt)*100*Faktor/T$5,((T$5+1)-F178/Wettfahrt)*100*Faktor/T$5))</f>
        <v>0</v>
      </c>
      <c r="H178" s="31"/>
      <c r="I178" s="33">
        <f>IF(ISBLANK(H178),,IF(OR(H178="DNS",H178="DSQ",H178="OCS",H178="DNF"),((U$5+1)-U$5/Wettfahrt)*100*Faktor/U$5,((U$5+1)-H178/Wettfahrt)*100*Faktor/U$5))</f>
        <v>0</v>
      </c>
      <c r="J178" s="31"/>
      <c r="K178" s="33">
        <f>IF(ISBLANK(J178),,IF(OR(J178="DNS",J178="DSQ",J178="OCS",J178="DNF"),((V$5+1)-V$5/Wettfahrt)*100*Faktor/V$5,((V$5+1)-J178/Wettfahrt)*100*Faktor/V$5))</f>
        <v>0</v>
      </c>
      <c r="L178" s="31"/>
      <c r="M178" s="33">
        <f>IF(ISBLANK(L178),,IF(OR(L178="DNS",L178="DSQ",L178="OCS",L178="DNF"),((W$5+1)-W$5/Wettfahrt)*100*Faktor/W$5,((W$5+1)-L178/Wettfahrt)*100*Faktor/W$5))</f>
        <v>0</v>
      </c>
      <c r="N178" s="31"/>
      <c r="O178" s="33">
        <f>IF(ISBLANK(N178),,IF(OR(N178="DNS",N178="DSQ",N178="OCS",N178="DNF"),((X$5+1)-X$5/Wettfahrt)*100*Faktor/X$5,((X$5+1)-N178/Wettfahrt)*100*Faktor/X$5))</f>
        <v>0</v>
      </c>
      <c r="P178" s="31"/>
      <c r="Q178" s="33">
        <f>IF(ISBLANK(P178),,IF(OR(P178="DNS",P178="DSQ",P178="OCS",P178="DNF"),((Y$5+1)-Y$5/Wettfahrt)*100*Faktor/Y$5,((Y$5+1)-P178/Wettfahrt)*100*Faktor/Y$5))</f>
        <v>0</v>
      </c>
      <c r="R178" s="27">
        <f>SUM(S178:Y178)-SUM(AA178:AB178)</f>
        <v>0</v>
      </c>
      <c r="S178" s="13">
        <f>E178</f>
        <v>0</v>
      </c>
      <c r="T178" s="14">
        <f>G178</f>
        <v>0</v>
      </c>
      <c r="U178" s="13">
        <f>I178</f>
        <v>0</v>
      </c>
      <c r="V178" s="13">
        <f>K178</f>
        <v>0</v>
      </c>
      <c r="W178" s="13">
        <f>M178</f>
        <v>0</v>
      </c>
      <c r="X178" s="13">
        <f>O178</f>
        <v>0</v>
      </c>
      <c r="Y178" s="13">
        <f>Q178</f>
        <v>0</v>
      </c>
      <c r="Z178" s="11">
        <f>COUNTIF(S178:Y178,"&gt;0")</f>
        <v>0</v>
      </c>
      <c r="AA178" s="13">
        <f>IF(Z178&lt;6,,IF(Z178&gt;=6,IF(SMALL(S178:Y178,1)=0,SMALL(S178:Y178,2),SMALL(S178:Y178,1))))</f>
        <v>0</v>
      </c>
      <c r="AB178" s="13">
        <f>IF(Z178&gt;=7,SMALL(S178:Y178,2),)</f>
        <v>0</v>
      </c>
    </row>
    <row r="179" spans="1:28" ht="13.5" thickBot="1">
      <c r="A179" s="20">
        <f>RANK(R179,$R$7:$R$185)</f>
        <v>132</v>
      </c>
      <c r="B179" s="17" t="s">
        <v>65</v>
      </c>
      <c r="C179" s="7" t="s">
        <v>66</v>
      </c>
      <c r="D179" s="31"/>
      <c r="E179" s="33">
        <f>IF(ISBLANK(D179),,IF(OR(D179="DNS",D179="DSQ",D179="OCS",D179="DNF"),((S$5+1)-S$5/Wettfahrt)*100*Faktor/S$5,((S$5+1)-D179/Wettfahrt)*100*Faktor/S$5))</f>
        <v>0</v>
      </c>
      <c r="F179" s="31"/>
      <c r="G179" s="33">
        <f>IF(ISBLANK(F179),,IF(OR(F179="DNS",F179="DSQ",F179="OCS",F179="DNF"),((T$5+1)-T$5/Wettfahrt)*100*Faktor/T$5,((T$5+1)-F179/Wettfahrt)*100*Faktor/T$5))</f>
        <v>0</v>
      </c>
      <c r="H179" s="31"/>
      <c r="I179" s="33">
        <f>IF(ISBLANK(H179),,IF(OR(H179="DNS",H179="DSQ",H179="OCS",H179="DNF"),((U$5+1)-U$5/Wettfahrt)*100*Faktor/U$5,((U$5+1)-H179/Wettfahrt)*100*Faktor/U$5))</f>
        <v>0</v>
      </c>
      <c r="J179" s="31"/>
      <c r="K179" s="33">
        <f>IF(ISBLANK(J179),,IF(OR(J179="DNS",J179="DSQ",J179="OCS",J179="DNF"),((V$5+1)-V$5/Wettfahrt)*100*Faktor/V$5,((V$5+1)-J179/Wettfahrt)*100*Faktor/V$5))</f>
        <v>0</v>
      </c>
      <c r="L179" s="31"/>
      <c r="M179" s="33">
        <f>IF(ISBLANK(L179),,IF(OR(L179="DNS",L179="DSQ",L179="OCS",L179="DNF"),((W$5+1)-W$5/Wettfahrt)*100*Faktor/W$5,((W$5+1)-L179/Wettfahrt)*100*Faktor/W$5))</f>
        <v>0</v>
      </c>
      <c r="N179" s="31"/>
      <c r="O179" s="33">
        <f>IF(ISBLANK(N179),,IF(OR(N179="DNS",N179="DSQ",N179="OCS",N179="DNF"),((X$5+1)-X$5/Wettfahrt)*100*Faktor/X$5,((X$5+1)-N179/Wettfahrt)*100*Faktor/X$5))</f>
        <v>0</v>
      </c>
      <c r="P179" s="31"/>
      <c r="Q179" s="33">
        <f>IF(ISBLANK(P179),,IF(OR(P179="DNS",P179="DSQ",P179="OCS",P179="DNF"),((Y$5+1)-Y$5/Wettfahrt)*100*Faktor/Y$5,((Y$5+1)-P179/Wettfahrt)*100*Faktor/Y$5))</f>
        <v>0</v>
      </c>
      <c r="R179" s="27">
        <f>SUM(S179:Y179)-SUM(AA179:AB179)</f>
        <v>0</v>
      </c>
      <c r="S179" s="13">
        <f>E179</f>
        <v>0</v>
      </c>
      <c r="T179" s="14">
        <f>G179</f>
        <v>0</v>
      </c>
      <c r="U179" s="13">
        <f>I179</f>
        <v>0</v>
      </c>
      <c r="V179" s="13">
        <f>K179</f>
        <v>0</v>
      </c>
      <c r="W179" s="13">
        <f>M179</f>
        <v>0</v>
      </c>
      <c r="X179" s="13">
        <f>O179</f>
        <v>0</v>
      </c>
      <c r="Y179" s="13">
        <f>Q179</f>
        <v>0</v>
      </c>
      <c r="Z179" s="11">
        <f>COUNTIF(S179:Y179,"&gt;0")</f>
        <v>0</v>
      </c>
      <c r="AA179" s="13">
        <f>IF(Z179&lt;6,,IF(Z179&gt;=6,IF(SMALL(S179:Y179,1)=0,SMALL(S179:Y179,2),SMALL(S179:Y179,1))))</f>
        <v>0</v>
      </c>
      <c r="AB179" s="13">
        <f>IF(Z179&gt;=7,SMALL(S179:Y179,2),)</f>
        <v>0</v>
      </c>
    </row>
    <row r="180" spans="1:28" ht="13.5" thickBot="1">
      <c r="A180" s="20">
        <f>RANK(R180,$R$7:$R$185)</f>
        <v>132</v>
      </c>
      <c r="B180" s="17" t="s">
        <v>221</v>
      </c>
      <c r="C180" s="7" t="s">
        <v>112</v>
      </c>
      <c r="D180" s="31"/>
      <c r="E180" s="33">
        <f>IF(ISBLANK(D180),,IF(OR(D180="DNS",D180="DSQ",D180="OCS",D180="DNF"),((S$5+1)-S$5/Wettfahrt)*100*Faktor/S$5,((S$5+1)-D180/Wettfahrt)*100*Faktor/S$5))</f>
        <v>0</v>
      </c>
      <c r="F180" s="31"/>
      <c r="G180" s="33">
        <f>IF(ISBLANK(F180),,IF(OR(F180="DNS",F180="DSQ",F180="OCS",F180="DNF"),((T$5+1)-T$5/Wettfahrt)*100*Faktor/T$5,((T$5+1)-F180/Wettfahrt)*100*Faktor/T$5))</f>
        <v>0</v>
      </c>
      <c r="H180" s="31"/>
      <c r="I180" s="33">
        <f>IF(ISBLANK(H180),,IF(OR(H180="DNS",H180="DSQ",H180="OCS",H180="DNF"),((U$5+1)-U$5/Wettfahrt)*100*Faktor/U$5,((U$5+1)-H180/Wettfahrt)*100*Faktor/U$5))</f>
        <v>0</v>
      </c>
      <c r="J180" s="31"/>
      <c r="K180" s="33">
        <f>IF(ISBLANK(J180),,IF(OR(J180="DNS",J180="DSQ",J180="OCS",J180="DNF"),((V$5+1)-V$5/Wettfahrt)*100*Faktor/V$5,((V$5+1)-J180/Wettfahrt)*100*Faktor/V$5))</f>
        <v>0</v>
      </c>
      <c r="L180" s="31"/>
      <c r="M180" s="33">
        <f>IF(ISBLANK(L180),,IF(OR(L180="DNS",L180="DSQ",L180="OCS",L180="DNF"),((W$5+1)-W$5/Wettfahrt)*100*Faktor/W$5,((W$5+1)-L180/Wettfahrt)*100*Faktor/W$5))</f>
        <v>0</v>
      </c>
      <c r="N180" s="31"/>
      <c r="O180" s="33">
        <f>IF(ISBLANK(N180),,IF(OR(N180="DNS",N180="DSQ",N180="OCS",N180="DNF"),((X$5+1)-X$5/Wettfahrt)*100*Faktor/X$5,((X$5+1)-N180/Wettfahrt)*100*Faktor/X$5))</f>
        <v>0</v>
      </c>
      <c r="P180" s="31"/>
      <c r="Q180" s="33">
        <f>IF(ISBLANK(P180),,IF(OR(P180="DNS",P180="DSQ",P180="OCS",P180="DNF"),((Y$5+1)-Y$5/Wettfahrt)*100*Faktor/Y$5,((Y$5+1)-P180/Wettfahrt)*100*Faktor/Y$5))</f>
        <v>0</v>
      </c>
      <c r="R180" s="27">
        <f>SUM(S180:Y180)-SUM(AA180:AB180)</f>
        <v>0</v>
      </c>
      <c r="S180" s="13">
        <f>E180</f>
        <v>0</v>
      </c>
      <c r="T180" s="14">
        <f>G180</f>
        <v>0</v>
      </c>
      <c r="U180" s="13">
        <f>I180</f>
        <v>0</v>
      </c>
      <c r="V180" s="13">
        <f>K180</f>
        <v>0</v>
      </c>
      <c r="W180" s="13">
        <f>M180</f>
        <v>0</v>
      </c>
      <c r="X180" s="13">
        <f>O180</f>
        <v>0</v>
      </c>
      <c r="Y180" s="13">
        <f>Q180</f>
        <v>0</v>
      </c>
      <c r="Z180" s="11">
        <f>COUNTIF(S180:Y180,"&gt;0")</f>
        <v>0</v>
      </c>
      <c r="AA180" s="13">
        <f>IF(Z180&lt;6,,IF(Z180&gt;=6,IF(SMALL(S180:Y180,1)=0,SMALL(S180:Y180,2),SMALL(S180:Y180,1))))</f>
        <v>0</v>
      </c>
      <c r="AB180" s="13">
        <f>IF(Z180&gt;=7,SMALL(S180:Y180,2),)</f>
        <v>0</v>
      </c>
    </row>
    <row r="181" spans="1:28" ht="13.5" thickBot="1">
      <c r="A181" s="20">
        <f>RANK(R181,$R$7:$R$185)</f>
        <v>132</v>
      </c>
      <c r="B181" s="17" t="s">
        <v>221</v>
      </c>
      <c r="C181" s="7" t="s">
        <v>63</v>
      </c>
      <c r="D181" s="31"/>
      <c r="E181" s="33">
        <f>IF(ISBLANK(D181),,IF(OR(D181="DNS",D181="DSQ",D181="OCS",D181="DNF"),((S$5+1)-S$5/Wettfahrt)*100*Faktor/S$5,((S$5+1)-D181/Wettfahrt)*100*Faktor/S$5))</f>
        <v>0</v>
      </c>
      <c r="F181" s="31"/>
      <c r="G181" s="33">
        <f>IF(ISBLANK(F181),,IF(OR(F181="DNS",F181="DSQ",F181="OCS",F181="DNF"),((T$5+1)-T$5/Wettfahrt)*100*Faktor/T$5,((T$5+1)-F181/Wettfahrt)*100*Faktor/T$5))</f>
        <v>0</v>
      </c>
      <c r="H181" s="31"/>
      <c r="I181" s="33">
        <f>IF(ISBLANK(H181),,IF(OR(H181="DNS",H181="DSQ",H181="OCS",H181="DNF"),((U$5+1)-U$5/Wettfahrt)*100*Faktor/U$5,((U$5+1)-H181/Wettfahrt)*100*Faktor/U$5))</f>
        <v>0</v>
      </c>
      <c r="J181" s="31"/>
      <c r="K181" s="33">
        <f>IF(ISBLANK(J181),,IF(OR(J181="DNS",J181="DSQ",J181="OCS",J181="DNF"),((V$5+1)-V$5/Wettfahrt)*100*Faktor/V$5,((V$5+1)-J181/Wettfahrt)*100*Faktor/V$5))</f>
        <v>0</v>
      </c>
      <c r="L181" s="31"/>
      <c r="M181" s="33">
        <f>IF(ISBLANK(L181),,IF(OR(L181="DNS",L181="DSQ",L181="OCS",L181="DNF"),((W$5+1)-W$5/Wettfahrt)*100*Faktor/W$5,((W$5+1)-L181/Wettfahrt)*100*Faktor/W$5))</f>
        <v>0</v>
      </c>
      <c r="N181" s="31"/>
      <c r="O181" s="33">
        <f>IF(ISBLANK(N181),,IF(OR(N181="DNS",N181="DSQ",N181="OCS",N181="DNF"),((X$5+1)-X$5/Wettfahrt)*100*Faktor/X$5,((X$5+1)-N181/Wettfahrt)*100*Faktor/X$5))</f>
        <v>0</v>
      </c>
      <c r="P181" s="31"/>
      <c r="Q181" s="33">
        <f>IF(ISBLANK(P181),,IF(OR(P181="DNS",P181="DSQ",P181="OCS",P181="DNF"),((Y$5+1)-Y$5/Wettfahrt)*100*Faktor/Y$5,((Y$5+1)-P181/Wettfahrt)*100*Faktor/Y$5))</f>
        <v>0</v>
      </c>
      <c r="R181" s="27">
        <f>SUM(S181:Y181)-SUM(AA181:AB181)</f>
        <v>0</v>
      </c>
      <c r="S181" s="13">
        <f>E181</f>
        <v>0</v>
      </c>
      <c r="T181" s="14">
        <f>G181</f>
        <v>0</v>
      </c>
      <c r="U181" s="13">
        <f>I181</f>
        <v>0</v>
      </c>
      <c r="V181" s="13">
        <f>K181</f>
        <v>0</v>
      </c>
      <c r="W181" s="13">
        <f>M181</f>
        <v>0</v>
      </c>
      <c r="X181" s="13">
        <f>O181</f>
        <v>0</v>
      </c>
      <c r="Y181" s="13">
        <f>Q181</f>
        <v>0</v>
      </c>
      <c r="Z181" s="11">
        <f>COUNTIF(S181:Y181,"&gt;0")</f>
        <v>0</v>
      </c>
      <c r="AA181" s="13">
        <f>IF(Z181&lt;6,,IF(Z181&gt;=6,IF(SMALL(S181:Y181,1)=0,SMALL(S181:Y181,2),SMALL(S181:Y181,1))))</f>
        <v>0</v>
      </c>
      <c r="AB181" s="13">
        <f>IF(Z181&gt;=7,SMALL(S181:Y181,2),)</f>
        <v>0</v>
      </c>
    </row>
    <row r="182" spans="1:28" ht="13.5" thickBot="1">
      <c r="A182" s="20">
        <f>RANK(R182,$R$7:$R$185)</f>
        <v>132</v>
      </c>
      <c r="B182" s="17" t="s">
        <v>35</v>
      </c>
      <c r="C182" s="7" t="s">
        <v>36</v>
      </c>
      <c r="D182" s="31"/>
      <c r="E182" s="33">
        <f>IF(ISBLANK(D182),,IF(OR(D182="DNS",D182="DSQ",D182="OCS",D182="DNF"),((S$5+1)-S$5/Wettfahrt)*100*Faktor/S$5,((S$5+1)-D182/Wettfahrt)*100*Faktor/S$5))</f>
        <v>0</v>
      </c>
      <c r="F182" s="31"/>
      <c r="G182" s="33">
        <f>IF(ISBLANK(F182),,IF(OR(F182="DNS",F182="DSQ",F182="OCS",F182="DNF"),((T$5+1)-T$5/Wettfahrt)*100*Faktor/T$5,((T$5+1)-F182/Wettfahrt)*100*Faktor/T$5))</f>
        <v>0</v>
      </c>
      <c r="H182" s="31"/>
      <c r="I182" s="33">
        <f>IF(ISBLANK(H182),,IF(OR(H182="DNS",H182="DSQ",H182="OCS",H182="DNF"),((U$5+1)-U$5/Wettfahrt)*100*Faktor/U$5,((U$5+1)-H182/Wettfahrt)*100*Faktor/U$5))</f>
        <v>0</v>
      </c>
      <c r="J182" s="31"/>
      <c r="K182" s="33">
        <f>IF(ISBLANK(J182),,IF(OR(J182="DNS",J182="DSQ",J182="OCS",J182="DNF"),((V$5+1)-V$5/Wettfahrt)*100*Faktor/V$5,((V$5+1)-J182/Wettfahrt)*100*Faktor/V$5))</f>
        <v>0</v>
      </c>
      <c r="L182" s="31"/>
      <c r="M182" s="33">
        <f>IF(ISBLANK(L182),,IF(OR(L182="DNS",L182="DSQ",L182="OCS",L182="DNF"),((W$5+1)-W$5/Wettfahrt)*100*Faktor/W$5,((W$5+1)-L182/Wettfahrt)*100*Faktor/W$5))</f>
        <v>0</v>
      </c>
      <c r="N182" s="31"/>
      <c r="O182" s="33">
        <f>IF(ISBLANK(N182),,IF(OR(N182="DNS",N182="DSQ",N182="OCS",N182="DNF"),((X$5+1)-X$5/Wettfahrt)*100*Faktor/X$5,((X$5+1)-N182/Wettfahrt)*100*Faktor/X$5))</f>
        <v>0</v>
      </c>
      <c r="P182" s="31"/>
      <c r="Q182" s="33">
        <f>IF(ISBLANK(P182),,IF(OR(P182="DNS",P182="DSQ",P182="OCS",P182="DNF"),((Y$5+1)-Y$5/Wettfahrt)*100*Faktor/Y$5,((Y$5+1)-P182/Wettfahrt)*100*Faktor/Y$5))</f>
        <v>0</v>
      </c>
      <c r="R182" s="27">
        <f>SUM(S182:Y182)-SUM(AA182:AB182)</f>
        <v>0</v>
      </c>
      <c r="S182" s="13">
        <f>E182</f>
        <v>0</v>
      </c>
      <c r="T182" s="14">
        <f>G182</f>
        <v>0</v>
      </c>
      <c r="U182" s="13">
        <f>I182</f>
        <v>0</v>
      </c>
      <c r="V182" s="13">
        <f>K182</f>
        <v>0</v>
      </c>
      <c r="W182" s="13">
        <f>M182</f>
        <v>0</v>
      </c>
      <c r="X182" s="13">
        <f>O182</f>
        <v>0</v>
      </c>
      <c r="Y182" s="13">
        <f>Q182</f>
        <v>0</v>
      </c>
      <c r="Z182" s="11">
        <f>COUNTIF(S182:Y182,"&gt;0")</f>
        <v>0</v>
      </c>
      <c r="AA182" s="13">
        <f>IF(Z182&lt;6,,IF(Z182&gt;=6,IF(SMALL(S182:Y182,1)=0,SMALL(S182:Y182,2),SMALL(S182:Y182,1))))</f>
        <v>0</v>
      </c>
      <c r="AB182" s="13">
        <f>IF(Z182&gt;=7,SMALL(S182:Y182,2),)</f>
        <v>0</v>
      </c>
    </row>
    <row r="183" spans="1:28" ht="13.5" thickBot="1">
      <c r="A183" s="20">
        <f>RANK(R183,$R$7:$R$185)</f>
        <v>132</v>
      </c>
      <c r="B183" s="17" t="s">
        <v>123</v>
      </c>
      <c r="C183" s="7" t="s">
        <v>172</v>
      </c>
      <c r="D183" s="31"/>
      <c r="E183" s="33">
        <f>IF(ISBLANK(D183),,IF(OR(D183="DNS",D183="DSQ",D183="OCS",D183="DNF"),((S$5+1)-S$5/Wettfahrt)*100*Faktor/S$5,((S$5+1)-D183/Wettfahrt)*100*Faktor/S$5))</f>
        <v>0</v>
      </c>
      <c r="F183" s="31"/>
      <c r="G183" s="33">
        <f>IF(ISBLANK(F183),,IF(OR(F183="DNS",F183="DSQ",F183="OCS",F183="DNF"),((T$5+1)-T$5/Wettfahrt)*100*Faktor/T$5,((T$5+1)-F183/Wettfahrt)*100*Faktor/T$5))</f>
        <v>0</v>
      </c>
      <c r="H183" s="31"/>
      <c r="I183" s="33">
        <f>IF(ISBLANK(H183),,IF(OR(H183="DNS",H183="DSQ",H183="OCS",H183="DNF"),((U$5+1)-U$5/Wettfahrt)*100*Faktor/U$5,((U$5+1)-H183/Wettfahrt)*100*Faktor/U$5))</f>
        <v>0</v>
      </c>
      <c r="J183" s="31"/>
      <c r="K183" s="33">
        <f>IF(ISBLANK(J183),,IF(OR(J183="DNS",J183="DSQ",J183="OCS",J183="DNF"),((V$5+1)-V$5/Wettfahrt)*100*Faktor/V$5,((V$5+1)-J183/Wettfahrt)*100*Faktor/V$5))</f>
        <v>0</v>
      </c>
      <c r="L183" s="31"/>
      <c r="M183" s="33">
        <f>IF(ISBLANK(L183),,IF(OR(L183="DNS",L183="DSQ",L183="OCS",L183="DNF"),((W$5+1)-W$5/Wettfahrt)*100*Faktor/W$5,((W$5+1)-L183/Wettfahrt)*100*Faktor/W$5))</f>
        <v>0</v>
      </c>
      <c r="N183" s="31"/>
      <c r="O183" s="33">
        <f>IF(ISBLANK(N183),,IF(OR(N183="DNS",N183="DSQ",N183="OCS",N183="DNF"),((X$5+1)-X$5/Wettfahrt)*100*Faktor/X$5,((X$5+1)-N183/Wettfahrt)*100*Faktor/X$5))</f>
        <v>0</v>
      </c>
      <c r="P183" s="31"/>
      <c r="Q183" s="33">
        <f>IF(ISBLANK(P183),,IF(OR(P183="DNS",P183="DSQ",P183="OCS",P183="DNF"),((Y$5+1)-Y$5/Wettfahrt)*100*Faktor/Y$5,((Y$5+1)-P183/Wettfahrt)*100*Faktor/Y$5))</f>
        <v>0</v>
      </c>
      <c r="R183" s="27">
        <f>SUM(S183:Y183)-SUM(AA183:AB183)</f>
        <v>0</v>
      </c>
      <c r="S183" s="13">
        <f>E183</f>
        <v>0</v>
      </c>
      <c r="T183" s="14">
        <f>G183</f>
        <v>0</v>
      </c>
      <c r="U183" s="13">
        <f>I183</f>
        <v>0</v>
      </c>
      <c r="V183" s="13">
        <f>K183</f>
        <v>0</v>
      </c>
      <c r="W183" s="13">
        <f>M183</f>
        <v>0</v>
      </c>
      <c r="X183" s="13">
        <f>O183</f>
        <v>0</v>
      </c>
      <c r="Y183" s="13">
        <f>Q183</f>
        <v>0</v>
      </c>
      <c r="Z183" s="11">
        <f>COUNTIF(S183:Y183,"&gt;0")</f>
        <v>0</v>
      </c>
      <c r="AA183" s="13">
        <f>IF(Z183&lt;6,,IF(Z183&gt;=6,IF(SMALL(S183:Y183,1)=0,SMALL(S183:Y183,2),SMALL(S183:Y183,1))))</f>
        <v>0</v>
      </c>
      <c r="AB183" s="13">
        <f>IF(Z183&gt;=7,SMALL(S183:Y183,2),)</f>
        <v>0</v>
      </c>
    </row>
    <row r="184" spans="1:28" ht="13.5" thickBot="1">
      <c r="A184" s="20">
        <f>RANK(R184,$R$7:$R$185)</f>
        <v>132</v>
      </c>
      <c r="B184" s="17" t="s">
        <v>82</v>
      </c>
      <c r="C184" s="7" t="s">
        <v>145</v>
      </c>
      <c r="D184" s="31"/>
      <c r="E184" s="33">
        <f>IF(ISBLANK(D184),,IF(OR(D184="DNS",D184="DSQ",D184="OCS",D184="DNF"),((S$5+1)-S$5/Wettfahrt)*100*Faktor/S$5,((S$5+1)-D184/Wettfahrt)*100*Faktor/S$5))</f>
        <v>0</v>
      </c>
      <c r="F184" s="31"/>
      <c r="G184" s="33">
        <f>IF(ISBLANK(F184),,IF(OR(F184="DNS",F184="DSQ",F184="OCS",F184="DNF"),((T$5+1)-T$5/Wettfahrt)*100*Faktor/T$5,((T$5+1)-F184/Wettfahrt)*100*Faktor/T$5))</f>
        <v>0</v>
      </c>
      <c r="H184" s="31"/>
      <c r="I184" s="33">
        <f>IF(ISBLANK(H184),,IF(OR(H184="DNS",H184="DSQ",H184="OCS",H184="DNF"),((U$5+1)-U$5/Wettfahrt)*100*Faktor/U$5,((U$5+1)-H184/Wettfahrt)*100*Faktor/U$5))</f>
        <v>0</v>
      </c>
      <c r="J184" s="31"/>
      <c r="K184" s="33">
        <f>IF(ISBLANK(J184),,IF(OR(J184="DNS",J184="DSQ",J184="OCS",J184="DNF"),((V$5+1)-V$5/Wettfahrt)*100*Faktor/V$5,((V$5+1)-J184/Wettfahrt)*100*Faktor/V$5))</f>
        <v>0</v>
      </c>
      <c r="L184" s="31"/>
      <c r="M184" s="33">
        <f>IF(ISBLANK(L184),,IF(OR(L184="DNS",L184="DSQ",L184="OCS",L184="DNF"),((W$5+1)-W$5/Wettfahrt)*100*Faktor/W$5,((W$5+1)-L184/Wettfahrt)*100*Faktor/W$5))</f>
        <v>0</v>
      </c>
      <c r="N184" s="31"/>
      <c r="O184" s="33">
        <f>IF(ISBLANK(N184),,IF(OR(N184="DNS",N184="DSQ",N184="OCS",N184="DNF"),((X$5+1)-X$5/Wettfahrt)*100*Faktor/X$5,((X$5+1)-N184/Wettfahrt)*100*Faktor/X$5))</f>
        <v>0</v>
      </c>
      <c r="P184" s="31"/>
      <c r="Q184" s="33">
        <f>IF(ISBLANK(P184),,IF(OR(P184="DNS",P184="DSQ",P184="OCS",P184="DNF"),((Y$5+1)-Y$5/Wettfahrt)*100*Faktor/Y$5,((Y$5+1)-P184/Wettfahrt)*100*Faktor/Y$5))</f>
        <v>0</v>
      </c>
      <c r="R184" s="27">
        <f>SUM(S184:Y184)-SUM(AA184:AB184)</f>
        <v>0</v>
      </c>
      <c r="S184" s="13">
        <f>E184</f>
        <v>0</v>
      </c>
      <c r="T184" s="14">
        <f>G184</f>
        <v>0</v>
      </c>
      <c r="U184" s="13">
        <f>I184</f>
        <v>0</v>
      </c>
      <c r="V184" s="13">
        <f>K184</f>
        <v>0</v>
      </c>
      <c r="W184" s="13">
        <f>M184</f>
        <v>0</v>
      </c>
      <c r="X184" s="13">
        <f>O184</f>
        <v>0</v>
      </c>
      <c r="Y184" s="13">
        <f>Q184</f>
        <v>0</v>
      </c>
      <c r="Z184" s="11">
        <f>COUNTIF(S184:Y184,"&gt;0")</f>
        <v>0</v>
      </c>
      <c r="AA184" s="13">
        <f>IF(Z184&lt;6,,IF(Z184&gt;=6,IF(SMALL(S184:Y184,1)=0,SMALL(S184:Y184,2),SMALL(S184:Y184,1))))</f>
        <v>0</v>
      </c>
      <c r="AB184" s="13">
        <f>IF(Z184&gt;=7,SMALL(S184:Y184,2),)</f>
        <v>0</v>
      </c>
    </row>
    <row r="185" spans="1:28" ht="13.5" thickBot="1">
      <c r="A185" s="20">
        <f>RANK(R185,$R$7:$R$185)</f>
        <v>132</v>
      </c>
      <c r="B185" s="17" t="s">
        <v>175</v>
      </c>
      <c r="C185" s="7" t="s">
        <v>176</v>
      </c>
      <c r="D185" s="31"/>
      <c r="E185" s="33">
        <f>IF(ISBLANK(D185),,IF(OR(D185="DNS",D185="DSQ",D185="OCS",D185="DNF"),((S$5+1)-S$5/Wettfahrt)*100*Faktor/S$5,((S$5+1)-D185/Wettfahrt)*100*Faktor/S$5))</f>
        <v>0</v>
      </c>
      <c r="F185" s="31"/>
      <c r="G185" s="33">
        <f>IF(ISBLANK(F185),,IF(OR(F185="DNS",F185="DSQ",F185="OCS",F185="DNF"),((T$5+1)-T$5/Wettfahrt)*100*Faktor/T$5,((T$5+1)-F185/Wettfahrt)*100*Faktor/T$5))</f>
        <v>0</v>
      </c>
      <c r="H185" s="31"/>
      <c r="I185" s="33">
        <f>IF(ISBLANK(H185),,IF(OR(H185="DNS",H185="DSQ",H185="OCS",H185="DNF"),((U$5+1)-U$5/Wettfahrt)*100*Faktor/U$5,((U$5+1)-H185/Wettfahrt)*100*Faktor/U$5))</f>
        <v>0</v>
      </c>
      <c r="J185" s="31"/>
      <c r="K185" s="33">
        <f>IF(ISBLANK(J185),,IF(OR(J185="DNS",J185="DSQ",J185="OCS",J185="DNF"),((V$5+1)-V$5/Wettfahrt)*100*Faktor/V$5,((V$5+1)-J185/Wettfahrt)*100*Faktor/V$5))</f>
        <v>0</v>
      </c>
      <c r="L185" s="31"/>
      <c r="M185" s="33">
        <f>IF(ISBLANK(L185),,IF(OR(L185="DNS",L185="DSQ",L185="OCS",L185="DNF"),((W$5+1)-W$5/Wettfahrt)*100*Faktor/W$5,((W$5+1)-L185/Wettfahrt)*100*Faktor/W$5))</f>
        <v>0</v>
      </c>
      <c r="N185" s="31"/>
      <c r="O185" s="33">
        <f>IF(ISBLANK(N185),,IF(OR(N185="DNS",N185="DSQ",N185="OCS",N185="DNF"),((X$5+1)-X$5/Wettfahrt)*100*Faktor/X$5,((X$5+1)-N185/Wettfahrt)*100*Faktor/X$5))</f>
        <v>0</v>
      </c>
      <c r="P185" s="31"/>
      <c r="Q185" s="33">
        <f>IF(ISBLANK(P185),,IF(OR(P185="DNS",P185="DSQ",P185="OCS",P185="DNF"),((Y$5+1)-Y$5/Wettfahrt)*100*Faktor/Y$5,((Y$5+1)-P185/Wettfahrt)*100*Faktor/Y$5))</f>
        <v>0</v>
      </c>
      <c r="R185" s="27">
        <f>SUM(S185:Y185)-SUM(AA185:AB185)</f>
        <v>0</v>
      </c>
      <c r="S185" s="13">
        <f>E185</f>
        <v>0</v>
      </c>
      <c r="T185" s="14">
        <f>G185</f>
        <v>0</v>
      </c>
      <c r="U185" s="13">
        <f>I185</f>
        <v>0</v>
      </c>
      <c r="V185" s="13">
        <f>K185</f>
        <v>0</v>
      </c>
      <c r="W185" s="13">
        <f>M185</f>
        <v>0</v>
      </c>
      <c r="X185" s="13">
        <f>O185</f>
        <v>0</v>
      </c>
      <c r="Y185" s="13">
        <f>Q185</f>
        <v>0</v>
      </c>
      <c r="Z185" s="11">
        <f>COUNTIF(S185:Y185,"&gt;0")</f>
        <v>0</v>
      </c>
      <c r="AA185" s="13">
        <f>IF(Z185&lt;6,,IF(Z185&gt;=6,IF(SMALL(S185:Y185,1)=0,SMALL(S185:Y185,2),SMALL(S185:Y185,1))))</f>
        <v>0</v>
      </c>
      <c r="AB185" s="13">
        <f>IF(Z185&gt;=7,SMALL(S185:Y185,2),)</f>
        <v>0</v>
      </c>
    </row>
    <row r="186" spans="1:28" ht="13.5" thickBot="1">
      <c r="A186" s="20">
        <f>RANK(R186,$R$7:$R$185)</f>
        <v>132</v>
      </c>
      <c r="B186" s="17" t="s">
        <v>59</v>
      </c>
      <c r="C186" s="7" t="s">
        <v>187</v>
      </c>
      <c r="D186" s="31"/>
      <c r="E186" s="33">
        <f>IF(ISBLANK(D186),,IF(OR(D186="DNS",D186="DSQ",D186="OCS",D186="DNF"),((S$5+1)-S$5/Wettfahrt)*100*Faktor/S$5,((S$5+1)-D186/Wettfahrt)*100*Faktor/S$5))</f>
        <v>0</v>
      </c>
      <c r="F186" s="31"/>
      <c r="G186" s="33">
        <f>IF(ISBLANK(F186),,IF(OR(F186="DNS",F186="DSQ",F186="OCS",F186="DNF"),((T$5+1)-T$5/Wettfahrt)*100*Faktor/T$5,((T$5+1)-F186/Wettfahrt)*100*Faktor/T$5))</f>
        <v>0</v>
      </c>
      <c r="H186" s="31"/>
      <c r="I186" s="33">
        <f>IF(ISBLANK(H186),,IF(OR(H186="DNS",H186="DSQ",H186="OCS",H186="DNF"),((U$5+1)-U$5/Wettfahrt)*100*Faktor/U$5,((U$5+1)-H186/Wettfahrt)*100*Faktor/U$5))</f>
        <v>0</v>
      </c>
      <c r="J186" s="31"/>
      <c r="K186" s="33">
        <f>IF(ISBLANK(J186),,IF(OR(J186="DNS",J186="DSQ",J186="OCS",J186="DNF"),((V$5+1)-V$5/Wettfahrt)*100*Faktor/V$5,((V$5+1)-J186/Wettfahrt)*100*Faktor/V$5))</f>
        <v>0</v>
      </c>
      <c r="L186" s="31"/>
      <c r="M186" s="33">
        <f>IF(ISBLANK(L186),,IF(OR(L186="DNS",L186="DSQ",L186="OCS",L186="DNF"),((W$5+1)-W$5/Wettfahrt)*100*Faktor/W$5,((W$5+1)-L186/Wettfahrt)*100*Faktor/W$5))</f>
        <v>0</v>
      </c>
      <c r="N186" s="31"/>
      <c r="O186" s="33">
        <f>IF(ISBLANK(N186),,IF(OR(N186="DNS",N186="DSQ",N186="OCS",N186="DNF"),((X$5+1)-X$5/Wettfahrt)*100*Faktor/X$5,((X$5+1)-N186/Wettfahrt)*100*Faktor/X$5))</f>
        <v>0</v>
      </c>
      <c r="P186" s="31"/>
      <c r="Q186" s="33">
        <f>IF(ISBLANK(P186),,IF(OR(P186="DNS",P186="DSQ",P186="OCS",P186="DNF"),((Y$5+1)-Y$5/Wettfahrt)*100*Faktor/Y$5,((Y$5+1)-P186/Wettfahrt)*100*Faktor/Y$5))</f>
        <v>0</v>
      </c>
      <c r="R186" s="27">
        <f>SUM(S186:Y186)-SUM(AA186:AB186)</f>
        <v>0</v>
      </c>
      <c r="S186" s="13">
        <f>E186</f>
        <v>0</v>
      </c>
      <c r="T186" s="14">
        <f>G186</f>
        <v>0</v>
      </c>
      <c r="U186" s="13">
        <f>I186</f>
        <v>0</v>
      </c>
      <c r="V186" s="13">
        <f>K186</f>
        <v>0</v>
      </c>
      <c r="W186" s="13">
        <f>M186</f>
        <v>0</v>
      </c>
      <c r="X186" s="13">
        <f>O186</f>
        <v>0</v>
      </c>
      <c r="Y186" s="13">
        <f>Q186</f>
        <v>0</v>
      </c>
      <c r="Z186" s="11">
        <f>COUNTIF(S186:Y186,"&gt;0")</f>
        <v>0</v>
      </c>
      <c r="AA186" s="13">
        <f>IF(Z186&lt;6,,IF(Z186&gt;=6,IF(SMALL(S186:Y186,1)=0,SMALL(S186:Y186,2),SMALL(S186:Y186,1))))</f>
        <v>0</v>
      </c>
      <c r="AB186" s="13">
        <f>IF(Z186&gt;=7,SMALL(S186:Y186,2),)</f>
        <v>0</v>
      </c>
    </row>
    <row r="187" spans="1:28" ht="13.5" thickBot="1">
      <c r="A187" s="20">
        <f>RANK(R187,$R$7:$R$185)</f>
        <v>132</v>
      </c>
      <c r="B187" s="17" t="s">
        <v>49</v>
      </c>
      <c r="C187" s="7" t="s">
        <v>50</v>
      </c>
      <c r="D187" s="31"/>
      <c r="E187" s="33">
        <f>IF(ISBLANK(D187),,IF(OR(D187="DNS",D187="DSQ",D187="OCS",D187="DNF"),((S$5+1)-S$5/Wettfahrt)*100*Faktor/S$5,((S$5+1)-D187/Wettfahrt)*100*Faktor/S$5))</f>
        <v>0</v>
      </c>
      <c r="F187" s="31"/>
      <c r="G187" s="33">
        <f>IF(ISBLANK(F187),,IF(OR(F187="DNS",F187="DSQ",F187="OCS",F187="DNF"),((T$5+1)-T$5/Wettfahrt)*100*Faktor/T$5,((T$5+1)-F187/Wettfahrt)*100*Faktor/T$5))</f>
        <v>0</v>
      </c>
      <c r="H187" s="31"/>
      <c r="I187" s="33">
        <f>IF(ISBLANK(H187),,IF(OR(H187="DNS",H187="DSQ",H187="OCS",H187="DNF"),((U$5+1)-U$5/Wettfahrt)*100*Faktor/U$5,((U$5+1)-H187/Wettfahrt)*100*Faktor/U$5))</f>
        <v>0</v>
      </c>
      <c r="J187" s="31"/>
      <c r="K187" s="33">
        <f>IF(ISBLANK(J187),,IF(OR(J187="DNS",J187="DSQ",J187="OCS",J187="DNF"),((V$5+1)-V$5/Wettfahrt)*100*Faktor/V$5,((V$5+1)-J187/Wettfahrt)*100*Faktor/V$5))</f>
        <v>0</v>
      </c>
      <c r="L187" s="31"/>
      <c r="M187" s="33">
        <f>IF(ISBLANK(L187),,IF(OR(L187="DNS",L187="DSQ",L187="OCS",L187="DNF"),((W$5+1)-W$5/Wettfahrt)*100*Faktor/W$5,((W$5+1)-L187/Wettfahrt)*100*Faktor/W$5))</f>
        <v>0</v>
      </c>
      <c r="N187" s="31"/>
      <c r="O187" s="33">
        <f>IF(ISBLANK(N187),,IF(OR(N187="DNS",N187="DSQ",N187="OCS",N187="DNF"),((X$5+1)-X$5/Wettfahrt)*100*Faktor/X$5,((X$5+1)-N187/Wettfahrt)*100*Faktor/X$5))</f>
        <v>0</v>
      </c>
      <c r="P187" s="31"/>
      <c r="Q187" s="33">
        <f>IF(ISBLANK(P187),,IF(OR(P187="DNS",P187="DSQ",P187="OCS",P187="DNF"),((Y$5+1)-Y$5/Wettfahrt)*100*Faktor/Y$5,((Y$5+1)-P187/Wettfahrt)*100*Faktor/Y$5))</f>
        <v>0</v>
      </c>
      <c r="R187" s="27">
        <f>SUM(S187:Y187)-SUM(AA187:AB187)</f>
        <v>0</v>
      </c>
      <c r="S187" s="13">
        <f>E187</f>
        <v>0</v>
      </c>
      <c r="T187" s="14">
        <f>G187</f>
        <v>0</v>
      </c>
      <c r="U187" s="13">
        <f>I187</f>
        <v>0</v>
      </c>
      <c r="V187" s="13">
        <f>K187</f>
        <v>0</v>
      </c>
      <c r="W187" s="13">
        <f>M187</f>
        <v>0</v>
      </c>
      <c r="X187" s="13">
        <f>O187</f>
        <v>0</v>
      </c>
      <c r="Y187" s="13">
        <f>Q187</f>
        <v>0</v>
      </c>
      <c r="Z187" s="11">
        <f>COUNTIF(S187:Y187,"&gt;0")</f>
        <v>0</v>
      </c>
      <c r="AA187" s="13">
        <f>IF(Z187&lt;6,,IF(Z187&gt;=6,IF(SMALL(S187:Y187,1)=0,SMALL(S187:Y187,2),SMALL(S187:Y187,1))))</f>
        <v>0</v>
      </c>
      <c r="AB187" s="13">
        <f>IF(Z187&gt;=7,SMALL(S187:Y187,2),)</f>
        <v>0</v>
      </c>
    </row>
  </sheetData>
  <sheetProtection/>
  <autoFilter ref="A6:AB187"/>
  <mergeCells count="17">
    <mergeCell ref="AA5:AB5"/>
    <mergeCell ref="D4:E4"/>
    <mergeCell ref="F4:G4"/>
    <mergeCell ref="H4:I4"/>
    <mergeCell ref="J5:K5"/>
    <mergeCell ref="S4:Y4"/>
    <mergeCell ref="N5:O5"/>
    <mergeCell ref="A4:C5"/>
    <mergeCell ref="P4:Q4"/>
    <mergeCell ref="P5:Q5"/>
    <mergeCell ref="J4:K4"/>
    <mergeCell ref="L4:M4"/>
    <mergeCell ref="D5:E5"/>
    <mergeCell ref="F5:G5"/>
    <mergeCell ref="H5:I5"/>
    <mergeCell ref="L5:M5"/>
    <mergeCell ref="N4:O4"/>
  </mergeCells>
  <printOptions/>
  <pageMargins left="0.6" right="0.12" top="0.51" bottom="0.4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4" sqref="J4"/>
      <selection activeCell="A1" sqref="A1"/>
    </sheetView>
  </sheetViews>
  <sheetFormatPr defaultColWidth="11.421875" defaultRowHeight="12.75"/>
  <cols>
    <col min="1" max="1" width="26.421875" style="0" customWidth="1"/>
  </cols>
  <sheetData>
    <row r="1" spans="2:8" ht="15">
      <c r="B1" s="55" t="s">
        <v>1</v>
      </c>
      <c r="C1" s="55"/>
      <c r="D1" s="55"/>
      <c r="E1" s="55"/>
      <c r="F1" s="55"/>
      <c r="G1" s="55"/>
      <c r="H1" s="55"/>
    </row>
    <row r="2" spans="1:14" ht="12.75">
      <c r="A2" t="s">
        <v>0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152</v>
      </c>
      <c r="K2" s="1" t="s">
        <v>153</v>
      </c>
      <c r="L2" s="1" t="s">
        <v>14</v>
      </c>
      <c r="M2" s="1" t="s">
        <v>15</v>
      </c>
      <c r="N2" s="1" t="s">
        <v>16</v>
      </c>
    </row>
    <row r="3" spans="1:14" ht="12.75">
      <c r="A3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t="s">
        <v>2</v>
      </c>
      <c r="B4" s="1">
        <v>4</v>
      </c>
      <c r="C4" s="1">
        <v>6</v>
      </c>
      <c r="D4" s="1">
        <v>2</v>
      </c>
      <c r="E4" s="1">
        <v>1</v>
      </c>
      <c r="F4" s="1">
        <v>1</v>
      </c>
      <c r="G4" s="1">
        <v>12</v>
      </c>
      <c r="H4" s="1">
        <v>5</v>
      </c>
      <c r="I4" s="1"/>
      <c r="J4" s="1">
        <f>SMALL(B4:H4,1)</f>
        <v>1</v>
      </c>
      <c r="K4" s="1">
        <f>SMALL(B4:H4,2)</f>
        <v>1</v>
      </c>
      <c r="L4" s="1">
        <f>LARGE(B4:H4,1)</f>
        <v>12</v>
      </c>
      <c r="M4" s="1">
        <f>LARGE(B4:H4,2)</f>
        <v>6</v>
      </c>
      <c r="N4" s="1"/>
    </row>
    <row r="5" spans="1:13" ht="12.75">
      <c r="A5" t="s">
        <v>5</v>
      </c>
      <c r="B5" s="1">
        <v>28</v>
      </c>
      <c r="C5" s="1">
        <v>12</v>
      </c>
      <c r="D5" s="1">
        <v>13</v>
      </c>
      <c r="E5" s="1">
        <v>8</v>
      </c>
      <c r="F5" s="1">
        <v>30</v>
      </c>
      <c r="G5" s="1">
        <v>14</v>
      </c>
      <c r="H5" s="1">
        <v>1</v>
      </c>
      <c r="J5" s="1">
        <f>SMALL(B5:H5,1)</f>
        <v>1</v>
      </c>
      <c r="K5" s="1">
        <f>SMALL(B5:H5,2)</f>
        <v>8</v>
      </c>
      <c r="L5" s="1">
        <f>LARGE(B5:H5,1)</f>
        <v>30</v>
      </c>
      <c r="M5" s="1">
        <f>LARGE(B5:H5,2)</f>
        <v>28</v>
      </c>
    </row>
    <row r="6" spans="1:13" ht="12.75">
      <c r="A6" t="s">
        <v>4</v>
      </c>
      <c r="B6" s="1">
        <v>1</v>
      </c>
      <c r="C6" s="1">
        <v>10</v>
      </c>
      <c r="D6" s="1">
        <v>5</v>
      </c>
      <c r="E6" s="1">
        <v>2</v>
      </c>
      <c r="F6" s="1">
        <v>2</v>
      </c>
      <c r="G6" s="1">
        <v>4</v>
      </c>
      <c r="H6" s="1">
        <v>2</v>
      </c>
      <c r="J6" s="1">
        <f>SMALL(B6:H6,1)</f>
        <v>1</v>
      </c>
      <c r="K6" s="1">
        <f>SMALL(B6:H6,2)</f>
        <v>2</v>
      </c>
      <c r="L6" s="1">
        <f>LARGE(B6:H6,1)</f>
        <v>10</v>
      </c>
      <c r="M6" s="1">
        <f>LARGE(B6:H6,2)</f>
        <v>5</v>
      </c>
    </row>
    <row r="7" spans="2:8" ht="12.75">
      <c r="B7" s="1"/>
      <c r="C7" s="1"/>
      <c r="D7" s="1"/>
      <c r="E7" s="1"/>
      <c r="F7" s="1"/>
      <c r="G7" s="1"/>
      <c r="H7" s="1"/>
    </row>
  </sheetData>
  <sheetProtection/>
  <mergeCells count="1">
    <mergeCell ref="B1:H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Dr.Werner Kurz</dc:creator>
  <cp:keywords/>
  <dc:description/>
  <cp:lastModifiedBy>UYCNS</cp:lastModifiedBy>
  <cp:lastPrinted>2013-09-28T15:43:15Z</cp:lastPrinted>
  <dcterms:created xsi:type="dcterms:W3CDTF">2009-09-12T09:18:04Z</dcterms:created>
  <dcterms:modified xsi:type="dcterms:W3CDTF">2013-09-28T15:44:43Z</dcterms:modified>
  <cp:category/>
  <cp:version/>
  <cp:contentType/>
  <cp:contentStatus/>
</cp:coreProperties>
</file>